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Deals" state="visible" r:id="rId7"/>
    <sheet sheetId="4" name="Expenses" state="visible" r:id="rId8"/>
  </sheets>
  <calcPr calcId="171027" fullCalcOnLoad="1"/>
</workbook>
</file>

<file path=xl/sharedStrings.xml><?xml version="1.0" encoding="utf-8"?>
<sst xmlns="http://schemas.openxmlformats.org/spreadsheetml/2006/main" count="263" uniqueCount="111">
  <si>
    <t>Free Real Estate Agent Expense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</si>
  <si>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</si>
  <si>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</si>
  <si>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</si>
  <si>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</si>
  <si>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</si>
  <si>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lead sources (up to 15), your expense categories (up to 15), the year (E2) and your brokerage split % (E4: the share of each gross commission your brokerage keeps; 0 if you keep it all).</t>
  </si>
  <si>
    <t>2. Deals: one row per closing: date closed, property or client, lead source, sale price, commission %, any referral fee you paid out, and whether the commission has reached you (Yes/No).</t>
  </si>
  <si>
    <t>Gross commission = sale price x commission %. Brokerage split = gross x E4. Net commission = gross - split - referral fee. Commission not received yet is highlighted and totalled.</t>
  </si>
  <si>
    <t>3. Expenses: MLS and association dues, marketing, signs, photography, client gifts, mileage, software, education. One row each, the day you pay it.</t>
  </si>
  <si>
    <t>What you get:</t>
  </si>
  <si>
    <t>Dashboard: closings, sales volume, gross and net commission and expenses by month; every lead source with closings and sales volume; every expense category with its total; the net commission still unpaid.</t>
  </si>
  <si>
    <t>Limits: 200 closings and 200 expense rows. Want profit by month, a tax set-aside, net commission per lead source and 500 rows of each? See the paid Real Estate Agent Commission, Lead Source and Expense Tracker at tuper.app/templates. This is a record-keeping tool, not tax or legal advice. An address or a first name is enough for the client column.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</si>
  <si>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</si>
  <si>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</si>
  <si>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</si>
  <si>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</si>
  <si>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Closings</t>
  </si>
  <si>
    <t>Sales volume</t>
  </si>
  <si>
    <t>Gross commission</t>
  </si>
  <si>
    <t>Net commission</t>
  </si>
  <si>
    <t>Expenses</t>
  </si>
  <si>
    <t>Lead source</t>
  </si>
  <si>
    <t>Expense category</t>
  </si>
  <si>
    <t>Spent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</si>
  <si>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</si>
  <si>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</si>
  <si>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</si>
  <si>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</si>
  <si>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</si>
  <si>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</si>
  <si>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</si>
  <si>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</si>
  <si>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</si>
  <si>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</si>
  <si>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</si>
  <si>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</si>
  <si>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</si>
  <si>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All lead sources</t>
  </si>
  <si>
    <t>All categories</t>
  </si>
  <si>
    <t>Net commission not received yet</t>
  </si>
  <si>
    <t>Past client</t>
  </si>
  <si>
    <t>MLS and association dues</t>
  </si>
  <si>
    <t>Referral</t>
  </si>
  <si>
    <t>Marketing and ads</t>
  </si>
  <si>
    <t>Brokerage split % of gross</t>
  </si>
  <si>
    <t>Sphere of influence</t>
  </si>
  <si>
    <t>Signs and lockboxes</t>
  </si>
  <si>
    <t>Open house</t>
  </si>
  <si>
    <t>Photography</t>
  </si>
  <si>
    <t>Online lead</t>
  </si>
  <si>
    <t>Client gifts</t>
  </si>
  <si>
    <t>Sign call</t>
  </si>
  <si>
    <t>Mileage and car</t>
  </si>
  <si>
    <t>Social media</t>
  </si>
  <si>
    <t>Software and CRM</t>
  </si>
  <si>
    <t>Education</t>
  </si>
  <si>
    <t>Date closed</t>
  </si>
  <si>
    <t>Property or client</t>
  </si>
  <si>
    <t>Sale price</t>
  </si>
  <si>
    <t>Commission %</t>
  </si>
  <si>
    <t>Referral fee paid</t>
  </si>
  <si>
    <t>Commission received</t>
  </si>
  <si>
    <t>Brokerage split</t>
  </si>
  <si>
    <t>Not received yet</t>
  </si>
  <si>
    <t>100 Maple St</t>
  </si>
  <si>
    <t>Yes</t>
  </si>
  <si>
    <t>137 Oak Ave</t>
  </si>
  <si>
    <t>174 Birch Ln</t>
  </si>
  <si>
    <t>211 Cedar Ct</t>
  </si>
  <si>
    <t>248 Elm Dr</t>
  </si>
  <si>
    <t>285 Harbor Rd</t>
  </si>
  <si>
    <t>322 Lake View</t>
  </si>
  <si>
    <t>359 Pine Rd</t>
  </si>
  <si>
    <t>396 Sunset Blvd</t>
  </si>
  <si>
    <t>433 Hillcrest Way</t>
  </si>
  <si>
    <t>470 River Bend</t>
  </si>
  <si>
    <t>507 Willow Pl</t>
  </si>
  <si>
    <t>544 Maple St</t>
  </si>
  <si>
    <t>581 Oak Ave</t>
  </si>
  <si>
    <t>618 Birch Ln</t>
  </si>
  <si>
    <t>655 Cedar Ct</t>
  </si>
  <si>
    <t>692 Elm Dr</t>
  </si>
  <si>
    <t>729 Harbor Rd</t>
  </si>
  <si>
    <t>766 Lake View</t>
  </si>
  <si>
    <t>803 Pine Rd</t>
  </si>
  <si>
    <t>840 Sunset Blvd</t>
  </si>
  <si>
    <t>877 Hillcrest Way</t>
  </si>
  <si>
    <t>914 River Bend</t>
  </si>
  <si>
    <t>951 Willow Pl</t>
  </si>
  <si>
    <t>108 Maple St</t>
  </si>
  <si>
    <t>145 Oak Ave</t>
  </si>
  <si>
    <t>182 Birch Ln</t>
  </si>
  <si>
    <t>219 Cedar Ct</t>
  </si>
  <si>
    <t>256 Elm Dr</t>
  </si>
  <si>
    <t>293 Harbor Rd</t>
  </si>
  <si>
    <t>330 Lake View</t>
  </si>
  <si>
    <t>367 Pine Rd</t>
  </si>
  <si>
    <t>404 Sunset Blvd</t>
  </si>
  <si>
    <t>441 Hillcrest Way</t>
  </si>
  <si>
    <t>No</t>
  </si>
  <si>
    <t>Date</t>
  </si>
  <si>
    <t>Category</t>
  </si>
  <si>
    <t>Notes</t>
  </si>
  <si>
    <t>Amount</t>
  </si>
  <si>
    <t>MLS and board dues</t>
  </si>
  <si>
    <t>Social ads</t>
  </si>
  <si>
    <t>CRM and e-sign</t>
  </si>
  <si>
    <t>Showing mileage</t>
  </si>
  <si>
    <t>Postcards and mailers</t>
  </si>
  <si>
    <t>Listing photos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</si>
</sst>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"/>
    <numFmt numFmtId="165" formatCode="&quot;$&quot;#,##0.00"/>
    <numFmt numFmtId="166" formatCode="0.0%"/>
    <numFmt numFmtId="167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6" fontId="0" fillId="3" borderId="0" xfId="0" applyNumberFormat="1" applyFill="1"/>
    <xf numFmtId="167" fontId="0" fillId="3" borderId="0" xfId="0" applyNumberFormat="1" applyFill="1"/>
    <xf numFmtId="164" fontId="0" fillId="3" borderId="0" xfId="0" applyNumberFormat="1" applyFill="1"/>
    <xf numFmtId="10" fontId="0" fillId="3" borderId="0" xfId="0" applyNumberFormat="1" applyFill="1"/>
    <xf numFmtId="165" fontId="0" fillId="3" borderId="0" xfId="0" applyNumberFormat="1" applyFill="1"/>
    <xf numFmtId="165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E6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4" max="4" width="26" customWidth="1"/>
    <col min="5" max="5" width="14" customWidth="1"/>
  </cols>
  <sheetData>
    <row r="1" ht="30" customHeight="1" spans="1:4" x14ac:dyDescent="0.25">
      <c r="A1" s="10" t="s">
        <v>22</v>
      </c>
      <c r="B1" s="10" t="s">
        <v>23</v>
      </c>
      <c r="D1" s="4" t="s">
        <v>37</v>
      </c>
    </row>
    <row r="2" spans="1:5" x14ac:dyDescent="0.25">
      <c r="A2" s="11" t="s">
        <v>41</v>
      </c>
      <c r="B2" s="11" t="s">
        <v>42</v>
      </c>
      <c r="E2" s="11">
        <v>2026</v>
      </c>
    </row>
    <row r="3" spans="1:4" x14ac:dyDescent="0.25">
      <c r="A3" s="11" t="s">
        <v>43</v>
      </c>
      <c r="B3" s="11" t="s">
        <v>44</v>
      </c>
      <c r="D3" s="4" t="s">
        <v>45</v>
      </c>
    </row>
    <row r="4" spans="1:5" x14ac:dyDescent="0.25">
      <c r="A4" s="11" t="s">
        <v>46</v>
      </c>
      <c r="B4" s="11" t="s">
        <v>47</v>
      </c>
      <c r="E4" s="12">
        <v>0.2</v>
      </c>
    </row>
    <row r="5" spans="1:2" x14ac:dyDescent="0.25">
      <c r="A5" s="11" t="s">
        <v>48</v>
      </c>
      <c r="B5" s="11" t="s">
        <v>49</v>
      </c>
    </row>
    <row r="6" spans="1:2" x14ac:dyDescent="0.25">
      <c r="A6" s="11" t="s">
        <v>50</v>
      </c>
      <c r="B6" s="11" t="s">
        <v>51</v>
      </c>
    </row>
    <row r="7" spans="1:2" x14ac:dyDescent="0.25">
      <c r="A7" s="11" t="s">
        <v>52</v>
      </c>
      <c r="B7" s="11" t="s">
        <v>53</v>
      </c>
    </row>
    <row r="8" spans="1:2" x14ac:dyDescent="0.25">
      <c r="A8" s="11" t="s">
        <v>54</v>
      </c>
      <c r="B8" s="11" t="s">
        <v>55</v>
      </c>
    </row>
    <row r="9" spans="1:2" x14ac:dyDescent="0.25">
      <c r="A9" s="11"/>
      <c r="B9" s="11" t="s">
        <v>56</v>
      </c>
    </row>
    <row r="10" spans="1:2" x14ac:dyDescent="0.25">
      <c r="A10" s="11"/>
      <c r="B10" s="11"/>
    </row>
    <row r="11" spans="1:2" x14ac:dyDescent="0.25">
      <c r="A11" s="11"/>
      <c r="B11" s="11"/>
    </row>
    <row r="12" spans="1:2" x14ac:dyDescent="0.25">
      <c r="A12" s="11"/>
      <c r="B12" s="11"/>
    </row>
    <row r="13" spans="1:2" x14ac:dyDescent="0.25">
      <c r="A13" s="11"/>
      <c r="B13" s="11"/>
    </row>
    <row r="14" spans="1:2" x14ac:dyDescent="0.25">
      <c r="A14" s="11"/>
      <c r="B14" s="11"/>
    </row>
    <row r="15" spans="1:2" x14ac:dyDescent="0.25">
      <c r="A15" s="11"/>
      <c r="B15" s="11"/>
    </row>
    <row r="16" spans="1:2" x14ac:dyDescent="0.25">
      <c r="A16" s="11"/>
      <c r="B16" s="11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3" width="20" customWidth="1"/>
    <col min="4" max="4" width="13" customWidth="1"/>
    <col min="5" max="7" width="11" customWidth="1"/>
    <col min="8" max="8" width="13" customWidth="1"/>
    <col min="9" max="9" width="12" customWidth="1"/>
    <col min="10" max="10" width="13" customWidth="1"/>
    <col min="11" max="11" width="12" customWidth="1"/>
    <col min="12" max="13" width="7" customWidth="1"/>
  </cols>
  <sheetData>
    <row r="1" ht="30" customHeight="1" spans="1:13" x14ac:dyDescent="0.25">
      <c r="A1" s="10" t="s">
        <v>57</v>
      </c>
      <c r="B1" s="10" t="s">
        <v>58</v>
      </c>
      <c r="C1" s="10" t="s">
        <v>22</v>
      </c>
      <c r="D1" s="10" t="s">
        <v>59</v>
      </c>
      <c r="E1" s="10" t="s">
        <v>60</v>
      </c>
      <c r="F1" s="10" t="s">
        <v>61</v>
      </c>
      <c r="G1" s="10" t="s">
        <v>62</v>
      </c>
      <c r="H1" s="10" t="s">
        <v>19</v>
      </c>
      <c r="I1" s="10" t="s">
        <v>63</v>
      </c>
      <c r="J1" s="10" t="s">
        <v>20</v>
      </c>
      <c r="K1" s="10" t="s">
        <v>64</v>
      </c>
      <c r="L1" s="10" t="s">
        <v>16</v>
      </c>
      <c r="M1" s="10" t="s">
        <v>37</v>
      </c>
    </row>
    <row r="2" spans="1:13" x14ac:dyDescent="0.25">
      <c r="A2" s="13">
        <v>46023</v>
      </c>
      <c r="B2" s="11" t="s">
        <v>65</v>
      </c>
      <c r="C2" s="11" t="s">
        <v>41</v>
      </c>
      <c r="D2" s="14">
        <v>185000</v>
      </c>
      <c r="E2" s="15">
        <v>0.03</v>
      </c>
      <c r="F2" s="16"/>
      <c r="G2" s="11" t="s">
        <v>66</v>
      </c>
      <c r="H2" s="17">
        <f>IF(A2="","",N(D2)*N(E2))</f>
      </c>
      <c r="I2" s="17">
        <f>IF(A2="","",H2*Settings!$E$4)</f>
      </c>
      <c r="J2" s="17">
        <f>IF(A2="","",H2-I2-N(F2))</f>
      </c>
      <c r="K2" s="17">
        <f>IF(A2="","",IF(G2="No",J2,0))</f>
      </c>
      <c r="L2" s="18">
        <f>IF(A2="","",MONTH(A2))</f>
      </c>
      <c r="M2" s="18">
        <f>IF(A2="","",YEAR(A2))</f>
      </c>
    </row>
    <row r="3" spans="1:13" x14ac:dyDescent="0.25">
      <c r="A3" s="13">
        <v>46030</v>
      </c>
      <c r="B3" s="11" t="s">
        <v>67</v>
      </c>
      <c r="C3" s="11" t="s">
        <v>48</v>
      </c>
      <c r="D3" s="14">
        <v>207500</v>
      </c>
      <c r="E3" s="15">
        <v>0.025</v>
      </c>
      <c r="F3" s="16"/>
      <c r="G3" s="11" t="s">
        <v>66</v>
      </c>
      <c r="H3" s="17">
        <f>IF(A3="","",N(D3)*N(E3))</f>
      </c>
      <c r="I3" s="17">
        <f>IF(A3="","",H3*Settings!$E$4)</f>
      </c>
      <c r="J3" s="17">
        <f>IF(A3="","",H3-I3-N(F3))</f>
      </c>
      <c r="K3" s="17">
        <f>IF(A3="","",IF(G3="No",J3,0))</f>
      </c>
      <c r="L3" s="18">
        <f>IF(A3="","",MONTH(A3))</f>
      </c>
      <c r="M3" s="18">
        <f>IF(A3="","",YEAR(A3))</f>
      </c>
    </row>
    <row r="4" spans="1:13" x14ac:dyDescent="0.25">
      <c r="A4" s="13">
        <v>46037</v>
      </c>
      <c r="B4" s="11" t="s">
        <v>68</v>
      </c>
      <c r="C4" s="11" t="s">
        <v>52</v>
      </c>
      <c r="D4" s="14">
        <v>230000</v>
      </c>
      <c r="E4" s="15">
        <v>0.0275</v>
      </c>
      <c r="F4" s="16"/>
      <c r="G4" s="11" t="s">
        <v>66</v>
      </c>
      <c r="H4" s="17">
        <f>IF(A4="","",N(D4)*N(E4))</f>
      </c>
      <c r="I4" s="17">
        <f>IF(A4="","",H4*Settings!$E$4)</f>
      </c>
      <c r="J4" s="17">
        <f>IF(A4="","",H4-I4-N(F4))</f>
      </c>
      <c r="K4" s="17">
        <f>IF(A4="","",IF(G4="No",J4,0))</f>
      </c>
      <c r="L4" s="18">
        <f>IF(A4="","",MONTH(A4))</f>
      </c>
      <c r="M4" s="18">
        <f>IF(A4="","",YEAR(A4))</f>
      </c>
    </row>
    <row r="5" spans="1:13" x14ac:dyDescent="0.25">
      <c r="A5" s="13">
        <v>46044</v>
      </c>
      <c r="B5" s="11" t="s">
        <v>69</v>
      </c>
      <c r="C5" s="11" t="s">
        <v>46</v>
      </c>
      <c r="D5" s="14">
        <v>252500</v>
      </c>
      <c r="E5" s="15">
        <v>0.03</v>
      </c>
      <c r="F5" s="16"/>
      <c r="G5" s="11" t="s">
        <v>66</v>
      </c>
      <c r="H5" s="17">
        <f>IF(A5="","",N(D5)*N(E5))</f>
      </c>
      <c r="I5" s="17">
        <f>IF(A5="","",H5*Settings!$E$4)</f>
      </c>
      <c r="J5" s="17">
        <f>IF(A5="","",H5-I5-N(F5))</f>
      </c>
      <c r="K5" s="17">
        <f>IF(A5="","",IF(G5="No",J5,0))</f>
      </c>
      <c r="L5" s="18">
        <f>IF(A5="","",MONTH(A5))</f>
      </c>
      <c r="M5" s="18">
        <f>IF(A5="","",YEAR(A5))</f>
      </c>
    </row>
    <row r="6" spans="1:13" x14ac:dyDescent="0.25">
      <c r="A6" s="13">
        <v>46054</v>
      </c>
      <c r="B6" s="11" t="s">
        <v>70</v>
      </c>
      <c r="C6" s="11" t="s">
        <v>48</v>
      </c>
      <c r="D6" s="14">
        <v>275000</v>
      </c>
      <c r="E6" s="15">
        <v>0.03</v>
      </c>
      <c r="F6" s="16"/>
      <c r="G6" s="11" t="s">
        <v>66</v>
      </c>
      <c r="H6" s="17">
        <f>IF(A6="","",N(D6)*N(E6))</f>
      </c>
      <c r="I6" s="17">
        <f>IF(A6="","",H6*Settings!$E$4)</f>
      </c>
      <c r="J6" s="17">
        <f>IF(A6="","",H6-I6-N(F6))</f>
      </c>
      <c r="K6" s="17">
        <f>IF(A6="","",IF(G6="No",J6,0))</f>
      </c>
      <c r="L6" s="18">
        <f>IF(A6="","",MONTH(A6))</f>
      </c>
      <c r="M6" s="18">
        <f>IF(A6="","",YEAR(A6))</f>
      </c>
    </row>
    <row r="7" spans="1:13" x14ac:dyDescent="0.25">
      <c r="A7" s="13">
        <v>46061</v>
      </c>
      <c r="B7" s="11" t="s">
        <v>71</v>
      </c>
      <c r="C7" s="11" t="s">
        <v>52</v>
      </c>
      <c r="D7" s="14">
        <v>297500</v>
      </c>
      <c r="E7" s="15">
        <v>0.025</v>
      </c>
      <c r="F7" s="16"/>
      <c r="G7" s="11" t="s">
        <v>66</v>
      </c>
      <c r="H7" s="17">
        <f>IF(A7="","",N(D7)*N(E7))</f>
      </c>
      <c r="I7" s="17">
        <f>IF(A7="","",H7*Settings!$E$4)</f>
      </c>
      <c r="J7" s="17">
        <f>IF(A7="","",H7-I7-N(F7))</f>
      </c>
      <c r="K7" s="17">
        <f>IF(A7="","",IF(G7="No",J7,0))</f>
      </c>
      <c r="L7" s="18">
        <f>IF(A7="","",MONTH(A7))</f>
      </c>
      <c r="M7" s="18">
        <f>IF(A7="","",YEAR(A7))</f>
      </c>
    </row>
    <row r="8" spans="1:13" x14ac:dyDescent="0.25">
      <c r="A8" s="13">
        <v>46068</v>
      </c>
      <c r="B8" s="11" t="s">
        <v>72</v>
      </c>
      <c r="C8" s="11" t="s">
        <v>46</v>
      </c>
      <c r="D8" s="14">
        <v>320000</v>
      </c>
      <c r="E8" s="15">
        <v>0.0275</v>
      </c>
      <c r="F8" s="16"/>
      <c r="G8" s="11" t="s">
        <v>66</v>
      </c>
      <c r="H8" s="17">
        <f>IF(A8="","",N(D8)*N(E8))</f>
      </c>
      <c r="I8" s="17">
        <f>IF(A8="","",H8*Settings!$E$4)</f>
      </c>
      <c r="J8" s="17">
        <f>IF(A8="","",H8-I8-N(F8))</f>
      </c>
      <c r="K8" s="17">
        <f>IF(A8="","",IF(G8="No",J8,0))</f>
      </c>
      <c r="L8" s="18">
        <f>IF(A8="","",MONTH(A8))</f>
      </c>
      <c r="M8" s="18">
        <f>IF(A8="","",YEAR(A8))</f>
      </c>
    </row>
    <row r="9" spans="1:13" x14ac:dyDescent="0.25">
      <c r="A9" s="13">
        <v>46103</v>
      </c>
      <c r="B9" s="11" t="s">
        <v>73</v>
      </c>
      <c r="C9" s="11" t="s">
        <v>46</v>
      </c>
      <c r="D9" s="14">
        <v>342500</v>
      </c>
      <c r="E9" s="15">
        <v>0.03</v>
      </c>
      <c r="F9" s="16"/>
      <c r="G9" s="11" t="s">
        <v>66</v>
      </c>
      <c r="H9" s="17">
        <f>IF(A9="","",N(D9)*N(E9))</f>
      </c>
      <c r="I9" s="17">
        <f>IF(A9="","",H9*Settings!$E$4)</f>
      </c>
      <c r="J9" s="17">
        <f>IF(A9="","",H9-I9-N(F9))</f>
      </c>
      <c r="K9" s="17">
        <f>IF(A9="","",IF(G9="No",J9,0))</f>
      </c>
      <c r="L9" s="18">
        <f>IF(A9="","",MONTH(A9))</f>
      </c>
      <c r="M9" s="18">
        <f>IF(A9="","",YEAR(A9))</f>
      </c>
    </row>
    <row r="10" spans="1:13" x14ac:dyDescent="0.25">
      <c r="A10" s="13">
        <v>46082</v>
      </c>
      <c r="B10" s="11" t="s">
        <v>74</v>
      </c>
      <c r="C10" s="11" t="s">
        <v>52</v>
      </c>
      <c r="D10" s="14">
        <v>365000</v>
      </c>
      <c r="E10" s="15">
        <v>0.03</v>
      </c>
      <c r="F10" s="16"/>
      <c r="G10" s="11" t="s">
        <v>66</v>
      </c>
      <c r="H10" s="17">
        <f>IF(A10="","",N(D10)*N(E10))</f>
      </c>
      <c r="I10" s="17">
        <f>IF(A10="","",H10*Settings!$E$4)</f>
      </c>
      <c r="J10" s="17">
        <f>IF(A10="","",H10-I10-N(F10))</f>
      </c>
      <c r="K10" s="17">
        <f>IF(A10="","",IF(G10="No",J10,0))</f>
      </c>
      <c r="L10" s="18">
        <f>IF(A10="","",MONTH(A10))</f>
      </c>
      <c r="M10" s="18">
        <f>IF(A10="","",YEAR(A10))</f>
      </c>
    </row>
    <row r="11" spans="1:13" x14ac:dyDescent="0.25">
      <c r="A11" s="13">
        <v>46089</v>
      </c>
      <c r="B11" s="11" t="s">
        <v>75</v>
      </c>
      <c r="C11" s="11" t="s">
        <v>46</v>
      </c>
      <c r="D11" s="14">
        <v>387500</v>
      </c>
      <c r="E11" s="15">
        <v>0.025</v>
      </c>
      <c r="F11" s="16"/>
      <c r="G11" s="11" t="s">
        <v>66</v>
      </c>
      <c r="H11" s="17">
        <f>IF(A11="","",N(D11)*N(E11))</f>
      </c>
      <c r="I11" s="17">
        <f>IF(A11="","",H11*Settings!$E$4)</f>
      </c>
      <c r="J11" s="17">
        <f>IF(A11="","",H11-I11-N(F11))</f>
      </c>
      <c r="K11" s="17">
        <f>IF(A11="","",IF(G11="No",J11,0))</f>
      </c>
      <c r="L11" s="18">
        <f>IF(A11="","",MONTH(A11))</f>
      </c>
      <c r="M11" s="18">
        <f>IF(A11="","",YEAR(A11))</f>
      </c>
    </row>
    <row r="12" spans="1:13" x14ac:dyDescent="0.25">
      <c r="A12" s="13">
        <v>46096</v>
      </c>
      <c r="B12" s="11" t="s">
        <v>76</v>
      </c>
      <c r="C12" s="11" t="s">
        <v>46</v>
      </c>
      <c r="D12" s="14">
        <v>410000</v>
      </c>
      <c r="E12" s="15">
        <v>0.0275</v>
      </c>
      <c r="F12" s="16"/>
      <c r="G12" s="11" t="s">
        <v>66</v>
      </c>
      <c r="H12" s="17">
        <f>IF(A12="","",N(D12)*N(E12))</f>
      </c>
      <c r="I12" s="17">
        <f>IF(A12="","",H12*Settings!$E$4)</f>
      </c>
      <c r="J12" s="17">
        <f>IF(A12="","",H12-I12-N(F12))</f>
      </c>
      <c r="K12" s="17">
        <f>IF(A12="","",IF(G12="No",J12,0))</f>
      </c>
      <c r="L12" s="18">
        <f>IF(A12="","",MONTH(A12))</f>
      </c>
      <c r="M12" s="18">
        <f>IF(A12="","",YEAR(A12))</f>
      </c>
    </row>
    <row r="13" spans="1:13" x14ac:dyDescent="0.25">
      <c r="A13" s="13">
        <v>46134</v>
      </c>
      <c r="B13" s="11" t="s">
        <v>77</v>
      </c>
      <c r="C13" s="11" t="s">
        <v>43</v>
      </c>
      <c r="D13" s="14">
        <v>432500</v>
      </c>
      <c r="E13" s="15">
        <v>0.03</v>
      </c>
      <c r="F13" s="16"/>
      <c r="G13" s="11" t="s">
        <v>66</v>
      </c>
      <c r="H13" s="17">
        <f>IF(A13="","",N(D13)*N(E13))</f>
      </c>
      <c r="I13" s="17">
        <f>IF(A13="","",H13*Settings!$E$4)</f>
      </c>
      <c r="J13" s="17">
        <f>IF(A13="","",H13-I13-N(F13))</f>
      </c>
      <c r="K13" s="17">
        <f>IF(A13="","",IF(G13="No",J13,0))</f>
      </c>
      <c r="L13" s="18">
        <f>IF(A13="","",MONTH(A13))</f>
      </c>
      <c r="M13" s="18">
        <f>IF(A13="","",YEAR(A13))</f>
      </c>
    </row>
    <row r="14" spans="1:13" x14ac:dyDescent="0.25">
      <c r="A14" s="13">
        <v>46113</v>
      </c>
      <c r="B14" s="11" t="s">
        <v>78</v>
      </c>
      <c r="C14" s="11" t="s">
        <v>46</v>
      </c>
      <c r="D14" s="14">
        <v>455000</v>
      </c>
      <c r="E14" s="15">
        <v>0.03</v>
      </c>
      <c r="F14" s="16"/>
      <c r="G14" s="11" t="s">
        <v>66</v>
      </c>
      <c r="H14" s="17">
        <f>IF(A14="","",N(D14)*N(E14))</f>
      </c>
      <c r="I14" s="17">
        <f>IF(A14="","",H14*Settings!$E$4)</f>
      </c>
      <c r="J14" s="17">
        <f>IF(A14="","",H14-I14-N(F14))</f>
      </c>
      <c r="K14" s="17">
        <f>IF(A14="","",IF(G14="No",J14,0))</f>
      </c>
      <c r="L14" s="18">
        <f>IF(A14="","",MONTH(A14))</f>
      </c>
      <c r="M14" s="18">
        <f>IF(A14="","",YEAR(A14))</f>
      </c>
    </row>
    <row r="15" spans="1:13" x14ac:dyDescent="0.25">
      <c r="A15" s="13">
        <v>46120</v>
      </c>
      <c r="B15" s="11" t="s">
        <v>79</v>
      </c>
      <c r="C15" s="11" t="s">
        <v>46</v>
      </c>
      <c r="D15" s="14">
        <v>477500</v>
      </c>
      <c r="E15" s="15">
        <v>0.025</v>
      </c>
      <c r="F15" s="16"/>
      <c r="G15" s="11" t="s">
        <v>66</v>
      </c>
      <c r="H15" s="17">
        <f>IF(A15="","",N(D15)*N(E15))</f>
      </c>
      <c r="I15" s="17">
        <f>IF(A15="","",H15*Settings!$E$4)</f>
      </c>
      <c r="J15" s="17">
        <f>IF(A15="","",H15-I15-N(F15))</f>
      </c>
      <c r="K15" s="17">
        <f>IF(A15="","",IF(G15="No",J15,0))</f>
      </c>
      <c r="L15" s="18">
        <f>IF(A15="","",MONTH(A15))</f>
      </c>
      <c r="M15" s="18">
        <f>IF(A15="","",YEAR(A15))</f>
      </c>
    </row>
    <row r="16" spans="1:13" x14ac:dyDescent="0.25">
      <c r="A16" s="13">
        <v>46157</v>
      </c>
      <c r="B16" s="11" t="s">
        <v>80</v>
      </c>
      <c r="C16" s="11" t="s">
        <v>43</v>
      </c>
      <c r="D16" s="14">
        <v>500000</v>
      </c>
      <c r="E16" s="15">
        <v>0.0275</v>
      </c>
      <c r="F16" s="16">
        <v>3438</v>
      </c>
      <c r="G16" s="11" t="s">
        <v>66</v>
      </c>
      <c r="H16" s="17">
        <f>IF(A16="","",N(D16)*N(E16))</f>
      </c>
      <c r="I16" s="17">
        <f>IF(A16="","",H16*Settings!$E$4)</f>
      </c>
      <c r="J16" s="17">
        <f>IF(A16="","",H16-I16-N(F16))</f>
      </c>
      <c r="K16" s="17">
        <f>IF(A16="","",IF(G16="No",J16,0))</f>
      </c>
      <c r="L16" s="18">
        <f>IF(A16="","",MONTH(A16))</f>
      </c>
      <c r="M16" s="18">
        <f>IF(A16="","",YEAR(A16))</f>
      </c>
    </row>
    <row r="17" spans="1:13" x14ac:dyDescent="0.25">
      <c r="A17" s="13">
        <v>46164</v>
      </c>
      <c r="B17" s="11" t="s">
        <v>81</v>
      </c>
      <c r="C17" s="11" t="s">
        <v>54</v>
      </c>
      <c r="D17" s="14">
        <v>522500</v>
      </c>
      <c r="E17" s="15">
        <v>0.03</v>
      </c>
      <c r="F17" s="16"/>
      <c r="G17" s="11" t="s">
        <v>66</v>
      </c>
      <c r="H17" s="17">
        <f>IF(A17="","",N(D17)*N(E17))</f>
      </c>
      <c r="I17" s="17">
        <f>IF(A17="","",H17*Settings!$E$4)</f>
      </c>
      <c r="J17" s="17">
        <f>IF(A17="","",H17-I17-N(F17))</f>
      </c>
      <c r="K17" s="17">
        <f>IF(A17="","",IF(G17="No",J17,0))</f>
      </c>
      <c r="L17" s="18">
        <f>IF(A17="","",MONTH(A17))</f>
      </c>
      <c r="M17" s="18">
        <f>IF(A17="","",YEAR(A17))</f>
      </c>
    </row>
    <row r="18" spans="1:13" x14ac:dyDescent="0.25">
      <c r="A18" s="13">
        <v>46143</v>
      </c>
      <c r="B18" s="11" t="s">
        <v>82</v>
      </c>
      <c r="C18" s="11" t="s">
        <v>46</v>
      </c>
      <c r="D18" s="14">
        <v>545000</v>
      </c>
      <c r="E18" s="15">
        <v>0.03</v>
      </c>
      <c r="F18" s="16"/>
      <c r="G18" s="11" t="s">
        <v>66</v>
      </c>
      <c r="H18" s="17">
        <f>IF(A18="","",N(D18)*N(E18))</f>
      </c>
      <c r="I18" s="17">
        <f>IF(A18="","",H18*Settings!$E$4)</f>
      </c>
      <c r="J18" s="17">
        <f>IF(A18="","",H18-I18-N(F18))</f>
      </c>
      <c r="K18" s="17">
        <f>IF(A18="","",IF(G18="No",J18,0))</f>
      </c>
      <c r="L18" s="18">
        <f>IF(A18="","",MONTH(A18))</f>
      </c>
      <c r="M18" s="18">
        <f>IF(A18="","",YEAR(A18))</f>
      </c>
    </row>
    <row r="19" spans="1:13" x14ac:dyDescent="0.25">
      <c r="A19" s="13">
        <v>46181</v>
      </c>
      <c r="B19" s="11" t="s">
        <v>83</v>
      </c>
      <c r="C19" s="11" t="s">
        <v>43</v>
      </c>
      <c r="D19" s="14">
        <v>567500</v>
      </c>
      <c r="E19" s="15">
        <v>0.025</v>
      </c>
      <c r="F19" s="16"/>
      <c r="G19" s="11" t="s">
        <v>66</v>
      </c>
      <c r="H19" s="17">
        <f>IF(A19="","",N(D19)*N(E19))</f>
      </c>
      <c r="I19" s="17">
        <f>IF(A19="","",H19*Settings!$E$4)</f>
      </c>
      <c r="J19" s="17">
        <f>IF(A19="","",H19-I19-N(F19))</f>
      </c>
      <c r="K19" s="17">
        <f>IF(A19="","",IF(G19="No",J19,0))</f>
      </c>
      <c r="L19" s="18">
        <f>IF(A19="","",MONTH(A19))</f>
      </c>
      <c r="M19" s="18">
        <f>IF(A19="","",YEAR(A19))</f>
      </c>
    </row>
    <row r="20" spans="1:13" x14ac:dyDescent="0.25">
      <c r="A20" s="13">
        <v>46188</v>
      </c>
      <c r="B20" s="11" t="s">
        <v>84</v>
      </c>
      <c r="C20" s="11" t="s">
        <v>54</v>
      </c>
      <c r="D20" s="14">
        <v>590000</v>
      </c>
      <c r="E20" s="15">
        <v>0.0275</v>
      </c>
      <c r="F20" s="16"/>
      <c r="G20" s="11" t="s">
        <v>66</v>
      </c>
      <c r="H20" s="17">
        <f>IF(A20="","",N(D20)*N(E20))</f>
      </c>
      <c r="I20" s="17">
        <f>IF(A20="","",H20*Settings!$E$4)</f>
      </c>
      <c r="J20" s="17">
        <f>IF(A20="","",H20-I20-N(F20))</f>
      </c>
      <c r="K20" s="17">
        <f>IF(A20="","",IF(G20="No",J20,0))</f>
      </c>
      <c r="L20" s="18">
        <f>IF(A20="","",MONTH(A20))</f>
      </c>
      <c r="M20" s="18">
        <f>IF(A20="","",YEAR(A20))</f>
      </c>
    </row>
    <row r="21" spans="1:13" x14ac:dyDescent="0.25">
      <c r="A21" s="13">
        <v>46195</v>
      </c>
      <c r="B21" s="11" t="s">
        <v>85</v>
      </c>
      <c r="C21" s="11" t="s">
        <v>43</v>
      </c>
      <c r="D21" s="14">
        <v>612500</v>
      </c>
      <c r="E21" s="15">
        <v>0.03</v>
      </c>
      <c r="F21" s="16"/>
      <c r="G21" s="11" t="s">
        <v>66</v>
      </c>
      <c r="H21" s="17">
        <f>IF(A21="","",N(D21)*N(E21))</f>
      </c>
      <c r="I21" s="17">
        <f>IF(A21="","",H21*Settings!$E$4)</f>
      </c>
      <c r="J21" s="17">
        <f>IF(A21="","",H21-I21-N(F21))</f>
      </c>
      <c r="K21" s="17">
        <f>IF(A21="","",IF(G21="No",J21,0))</f>
      </c>
      <c r="L21" s="18">
        <f>IF(A21="","",MONTH(A21))</f>
      </c>
      <c r="M21" s="18">
        <f>IF(A21="","",YEAR(A21))</f>
      </c>
    </row>
    <row r="22" spans="1:13" x14ac:dyDescent="0.25">
      <c r="A22" s="13">
        <v>46174</v>
      </c>
      <c r="B22" s="11" t="s">
        <v>86</v>
      </c>
      <c r="C22" s="11" t="s">
        <v>43</v>
      </c>
      <c r="D22" s="14">
        <v>635000</v>
      </c>
      <c r="E22" s="15">
        <v>0.03</v>
      </c>
      <c r="F22" s="16">
        <v>4763</v>
      </c>
      <c r="G22" s="11" t="s">
        <v>66</v>
      </c>
      <c r="H22" s="17">
        <f>IF(A22="","",N(D22)*N(E22))</f>
      </c>
      <c r="I22" s="17">
        <f>IF(A22="","",H22*Settings!$E$4)</f>
      </c>
      <c r="J22" s="17">
        <f>IF(A22="","",H22-I22-N(F22))</f>
      </c>
      <c r="K22" s="17">
        <f>IF(A22="","",IF(G22="No",J22,0))</f>
      </c>
      <c r="L22" s="18">
        <f>IF(A22="","",MONTH(A22))</f>
      </c>
      <c r="M22" s="18">
        <f>IF(A22="","",YEAR(A22))</f>
      </c>
    </row>
    <row r="23" spans="1:13" x14ac:dyDescent="0.25">
      <c r="A23" s="13">
        <v>46211</v>
      </c>
      <c r="B23" s="11" t="s">
        <v>87</v>
      </c>
      <c r="C23" s="11" t="s">
        <v>54</v>
      </c>
      <c r="D23" s="14">
        <v>657500</v>
      </c>
      <c r="E23" s="15">
        <v>0.025</v>
      </c>
      <c r="F23" s="16"/>
      <c r="G23" s="11" t="s">
        <v>66</v>
      </c>
      <c r="H23" s="17">
        <f>IF(A23="","",N(D23)*N(E23))</f>
      </c>
      <c r="I23" s="17">
        <f>IF(A23="","",H23*Settings!$E$4)</f>
      </c>
      <c r="J23" s="17">
        <f>IF(A23="","",H23-I23-N(F23))</f>
      </c>
      <c r="K23" s="17">
        <f>IF(A23="","",IF(G23="No",J23,0))</f>
      </c>
      <c r="L23" s="18">
        <f>IF(A23="","",MONTH(A23))</f>
      </c>
      <c r="M23" s="18">
        <f>IF(A23="","",YEAR(A23))</f>
      </c>
    </row>
    <row r="24" spans="1:13" x14ac:dyDescent="0.25">
      <c r="A24" s="13">
        <v>46218</v>
      </c>
      <c r="B24" s="11" t="s">
        <v>88</v>
      </c>
      <c r="C24" s="11" t="s">
        <v>43</v>
      </c>
      <c r="D24" s="14">
        <v>680000</v>
      </c>
      <c r="E24" s="15">
        <v>0.0275</v>
      </c>
      <c r="F24" s="16">
        <v>4675</v>
      </c>
      <c r="G24" s="11" t="s">
        <v>66</v>
      </c>
      <c r="H24" s="17">
        <f>IF(A24="","",N(D24)*N(E24))</f>
      </c>
      <c r="I24" s="17">
        <f>IF(A24="","",H24*Settings!$E$4)</f>
      </c>
      <c r="J24" s="17">
        <f>IF(A24="","",H24-I24-N(F24))</f>
      </c>
      <c r="K24" s="17">
        <f>IF(A24="","",IF(G24="No",J24,0))</f>
      </c>
      <c r="L24" s="18">
        <f>IF(A24="","",MONTH(A24))</f>
      </c>
      <c r="M24" s="18">
        <f>IF(A24="","",YEAR(A24))</f>
      </c>
    </row>
    <row r="25" spans="1:13" x14ac:dyDescent="0.25">
      <c r="A25" s="13">
        <v>46225</v>
      </c>
      <c r="B25" s="11" t="s">
        <v>89</v>
      </c>
      <c r="C25" s="11" t="s">
        <v>50</v>
      </c>
      <c r="D25" s="14">
        <v>185000</v>
      </c>
      <c r="E25" s="15">
        <v>0.03</v>
      </c>
      <c r="F25" s="16"/>
      <c r="G25" s="11" t="s">
        <v>66</v>
      </c>
      <c r="H25" s="17">
        <f>IF(A25="","",N(D25)*N(E25))</f>
      </c>
      <c r="I25" s="17">
        <f>IF(A25="","",H25*Settings!$E$4)</f>
      </c>
      <c r="J25" s="17">
        <f>IF(A25="","",H25-I25-N(F25))</f>
      </c>
      <c r="K25" s="17">
        <f>IF(A25="","",IF(G25="No",J25,0))</f>
      </c>
      <c r="L25" s="18">
        <f>IF(A25="","",MONTH(A25))</f>
      </c>
      <c r="M25" s="18">
        <f>IF(A25="","",YEAR(A25))</f>
      </c>
    </row>
    <row r="26" spans="1:13" x14ac:dyDescent="0.25">
      <c r="A26" s="13">
        <v>46235</v>
      </c>
      <c r="B26" s="11" t="s">
        <v>90</v>
      </c>
      <c r="C26" s="11" t="s">
        <v>54</v>
      </c>
      <c r="D26" s="14">
        <v>207500</v>
      </c>
      <c r="E26" s="15">
        <v>0.03</v>
      </c>
      <c r="F26" s="16"/>
      <c r="G26" s="11" t="s">
        <v>66</v>
      </c>
      <c r="H26" s="17">
        <f>IF(A26="","",N(D26)*N(E26))</f>
      </c>
      <c r="I26" s="17">
        <f>IF(A26="","",H26*Settings!$E$4)</f>
      </c>
      <c r="J26" s="17">
        <f>IF(A26="","",H26-I26-N(F26))</f>
      </c>
      <c r="K26" s="17">
        <f>IF(A26="","",IF(G26="No",J26,0))</f>
      </c>
      <c r="L26" s="18">
        <f>IF(A26="","",MONTH(A26))</f>
      </c>
      <c r="M26" s="18">
        <f>IF(A26="","",YEAR(A26))</f>
      </c>
    </row>
    <row r="27" spans="1:13" x14ac:dyDescent="0.25">
      <c r="A27" s="13">
        <v>46242</v>
      </c>
      <c r="B27" s="11" t="s">
        <v>91</v>
      </c>
      <c r="C27" s="11" t="s">
        <v>43</v>
      </c>
      <c r="D27" s="14">
        <v>230000</v>
      </c>
      <c r="E27" s="15">
        <v>0.025</v>
      </c>
      <c r="F27" s="16"/>
      <c r="G27" s="11" t="s">
        <v>66</v>
      </c>
      <c r="H27" s="17">
        <f>IF(A27="","",N(D27)*N(E27))</f>
      </c>
      <c r="I27" s="17">
        <f>IF(A27="","",H27*Settings!$E$4)</f>
      </c>
      <c r="J27" s="17">
        <f>IF(A27="","",H27-I27-N(F27))</f>
      </c>
      <c r="K27" s="17">
        <f>IF(A27="","",IF(G27="No",J27,0))</f>
      </c>
      <c r="L27" s="18">
        <f>IF(A27="","",MONTH(A27))</f>
      </c>
      <c r="M27" s="18">
        <f>IF(A27="","",YEAR(A27))</f>
      </c>
    </row>
    <row r="28" spans="1:13" x14ac:dyDescent="0.25">
      <c r="A28" s="13">
        <v>46249</v>
      </c>
      <c r="B28" s="11" t="s">
        <v>92</v>
      </c>
      <c r="C28" s="11" t="s">
        <v>50</v>
      </c>
      <c r="D28" s="14">
        <v>252500</v>
      </c>
      <c r="E28" s="15">
        <v>0.0275</v>
      </c>
      <c r="F28" s="16"/>
      <c r="G28" s="11" t="s">
        <v>66</v>
      </c>
      <c r="H28" s="17">
        <f>IF(A28="","",N(D28)*N(E28))</f>
      </c>
      <c r="I28" s="17">
        <f>IF(A28="","",H28*Settings!$E$4)</f>
      </c>
      <c r="J28" s="17">
        <f>IF(A28="","",H28-I28-N(F28))</f>
      </c>
      <c r="K28" s="17">
        <f>IF(A28="","",IF(G28="No",J28,0))</f>
      </c>
      <c r="L28" s="18">
        <f>IF(A28="","",MONTH(A28))</f>
      </c>
      <c r="M28" s="18">
        <f>IF(A28="","",YEAR(A28))</f>
      </c>
    </row>
    <row r="29" spans="1:13" x14ac:dyDescent="0.25">
      <c r="A29" s="13">
        <v>46256</v>
      </c>
      <c r="B29" s="11" t="s">
        <v>93</v>
      </c>
      <c r="C29" s="11" t="s">
        <v>41</v>
      </c>
      <c r="D29" s="14">
        <v>275000</v>
      </c>
      <c r="E29" s="15">
        <v>0.03</v>
      </c>
      <c r="F29" s="16"/>
      <c r="G29" s="11" t="s">
        <v>66</v>
      </c>
      <c r="H29" s="17">
        <f>IF(A29="","",N(D29)*N(E29))</f>
      </c>
      <c r="I29" s="17">
        <f>IF(A29="","",H29*Settings!$E$4)</f>
      </c>
      <c r="J29" s="17">
        <f>IF(A29="","",H29-I29-N(F29))</f>
      </c>
      <c r="K29" s="17">
        <f>IF(A29="","",IF(G29="No",J29,0))</f>
      </c>
      <c r="L29" s="18">
        <f>IF(A29="","",MONTH(A29))</f>
      </c>
      <c r="M29" s="18">
        <f>IF(A29="","",YEAR(A29))</f>
      </c>
    </row>
    <row r="30" spans="1:13" x14ac:dyDescent="0.25">
      <c r="A30" s="13">
        <v>46266</v>
      </c>
      <c r="B30" s="11" t="s">
        <v>94</v>
      </c>
      <c r="C30" s="11" t="s">
        <v>43</v>
      </c>
      <c r="D30" s="14">
        <v>297500</v>
      </c>
      <c r="E30" s="15">
        <v>0.03</v>
      </c>
      <c r="F30" s="16">
        <v>2231</v>
      </c>
      <c r="G30" s="11" t="s">
        <v>66</v>
      </c>
      <c r="H30" s="17">
        <f>IF(A30="","",N(D30)*N(E30))</f>
      </c>
      <c r="I30" s="17">
        <f>IF(A30="","",H30*Settings!$E$4)</f>
      </c>
      <c r="J30" s="17">
        <f>IF(A30="","",H30-I30-N(F30))</f>
      </c>
      <c r="K30" s="17">
        <f>IF(A30="","",IF(G30="No",J30,0))</f>
      </c>
      <c r="L30" s="18">
        <f>IF(A30="","",MONTH(A30))</f>
      </c>
      <c r="M30" s="18">
        <f>IF(A30="","",YEAR(A30))</f>
      </c>
    </row>
    <row r="31" spans="1:13" x14ac:dyDescent="0.25">
      <c r="A31" s="13">
        <v>46273</v>
      </c>
      <c r="B31" s="11" t="s">
        <v>95</v>
      </c>
      <c r="C31" s="11" t="s">
        <v>50</v>
      </c>
      <c r="D31" s="14">
        <v>320000</v>
      </c>
      <c r="E31" s="15">
        <v>0.025</v>
      </c>
      <c r="F31" s="16"/>
      <c r="G31" s="11" t="s">
        <v>66</v>
      </c>
      <c r="H31" s="17">
        <f>IF(A31="","",N(D31)*N(E31))</f>
      </c>
      <c r="I31" s="17">
        <f>IF(A31="","",H31*Settings!$E$4)</f>
      </c>
      <c r="J31" s="17">
        <f>IF(A31="","",H31-I31-N(F31))</f>
      </c>
      <c r="K31" s="17">
        <f>IF(A31="","",IF(G31="No",J31,0))</f>
      </c>
      <c r="L31" s="18">
        <f>IF(A31="","",MONTH(A31))</f>
      </c>
      <c r="M31" s="18">
        <f>IF(A31="","",YEAR(A31))</f>
      </c>
    </row>
    <row r="32" spans="1:13" x14ac:dyDescent="0.25">
      <c r="A32" s="13">
        <v>46280</v>
      </c>
      <c r="B32" s="11" t="s">
        <v>96</v>
      </c>
      <c r="C32" s="11" t="s">
        <v>41</v>
      </c>
      <c r="D32" s="14">
        <v>342500</v>
      </c>
      <c r="E32" s="15">
        <v>0.0275</v>
      </c>
      <c r="F32" s="16"/>
      <c r="G32" s="11" t="s">
        <v>66</v>
      </c>
      <c r="H32" s="17">
        <f>IF(A32="","",N(D32)*N(E32))</f>
      </c>
      <c r="I32" s="17">
        <f>IF(A32="","",H32*Settings!$E$4)</f>
      </c>
      <c r="J32" s="17">
        <f>IF(A32="","",H32-I32-N(F32))</f>
      </c>
      <c r="K32" s="17">
        <f>IF(A32="","",IF(G32="No",J32,0))</f>
      </c>
      <c r="L32" s="18">
        <f>IF(A32="","",MONTH(A32))</f>
      </c>
      <c r="M32" s="18">
        <f>IF(A32="","",YEAR(A32))</f>
      </c>
    </row>
    <row r="33" spans="1:13" x14ac:dyDescent="0.25">
      <c r="A33" s="13">
        <v>46317</v>
      </c>
      <c r="B33" s="11" t="s">
        <v>97</v>
      </c>
      <c r="C33" s="11" t="s">
        <v>41</v>
      </c>
      <c r="D33" s="14">
        <v>365000</v>
      </c>
      <c r="E33" s="15">
        <v>0.03</v>
      </c>
      <c r="F33" s="16"/>
      <c r="G33" s="11" t="s">
        <v>66</v>
      </c>
      <c r="H33" s="17">
        <f>IF(A33="","",N(D33)*N(E33))</f>
      </c>
      <c r="I33" s="17">
        <f>IF(A33="","",H33*Settings!$E$4)</f>
      </c>
      <c r="J33" s="17">
        <f>IF(A33="","",H33-I33-N(F33))</f>
      </c>
      <c r="K33" s="17">
        <f>IF(A33="","",IF(G33="No",J33,0))</f>
      </c>
      <c r="L33" s="18">
        <f>IF(A33="","",MONTH(A33))</f>
      </c>
      <c r="M33" s="18">
        <f>IF(A33="","",YEAR(A33))</f>
      </c>
    </row>
    <row r="34" spans="1:13" x14ac:dyDescent="0.25">
      <c r="A34" s="13">
        <v>46296</v>
      </c>
      <c r="B34" s="11" t="s">
        <v>98</v>
      </c>
      <c r="C34" s="11" t="s">
        <v>50</v>
      </c>
      <c r="D34" s="14">
        <v>387500</v>
      </c>
      <c r="E34" s="15">
        <v>0.03</v>
      </c>
      <c r="F34" s="16"/>
      <c r="G34" s="11" t="s">
        <v>66</v>
      </c>
      <c r="H34" s="17">
        <f>IF(A34="","",N(D34)*N(E34))</f>
      </c>
      <c r="I34" s="17">
        <f>IF(A34="","",H34*Settings!$E$4)</f>
      </c>
      <c r="J34" s="17">
        <f>IF(A34="","",H34-I34-N(F34))</f>
      </c>
      <c r="K34" s="17">
        <f>IF(A34="","",IF(G34="No",J34,0))</f>
      </c>
      <c r="L34" s="18">
        <f>IF(A34="","",MONTH(A34))</f>
      </c>
      <c r="M34" s="18">
        <f>IF(A34="","",YEAR(A34))</f>
      </c>
    </row>
    <row r="35" spans="1:13" x14ac:dyDescent="0.25">
      <c r="A35" s="13">
        <v>46303</v>
      </c>
      <c r="B35" s="11" t="s">
        <v>99</v>
      </c>
      <c r="C35" s="11" t="s">
        <v>41</v>
      </c>
      <c r="D35" s="14">
        <v>410000</v>
      </c>
      <c r="E35" s="15">
        <v>0.025</v>
      </c>
      <c r="F35" s="16"/>
      <c r="G35" s="11" t="s">
        <v>100</v>
      </c>
      <c r="H35" s="17">
        <f>IF(A35="","",N(D35)*N(E35))</f>
      </c>
      <c r="I35" s="17">
        <f>IF(A35="","",H35*Settings!$E$4)</f>
      </c>
      <c r="J35" s="17">
        <f>IF(A35="","",H35-I35-N(F35))</f>
      </c>
      <c r="K35" s="17">
        <f>IF(A35="","",IF(G35="No",J35,0))</f>
      </c>
      <c r="L35" s="18">
        <f>IF(A35="","",MONTH(A35))</f>
      </c>
      <c r="M35" s="18">
        <f>IF(A35="","",YEAR(A35))</f>
      </c>
    </row>
    <row r="36" spans="1:13" x14ac:dyDescent="0.25">
      <c r="A36" s="13"/>
      <c r="B36" s="11"/>
      <c r="C36" s="11"/>
      <c r="D36" s="14"/>
      <c r="E36" s="15"/>
      <c r="F36" s="16"/>
      <c r="G36" s="11"/>
      <c r="H36" s="17">
        <f>IF(A36="","",N(D36)*N(E36))</f>
      </c>
      <c r="I36" s="17">
        <f>IF(A36="","",H36*Settings!$E$4)</f>
      </c>
      <c r="J36" s="17">
        <f>IF(A36="","",H36-I36-N(F36))</f>
      </c>
      <c r="K36" s="17">
        <f>IF(A36="","",IF(G36="No",J36,0))</f>
      </c>
      <c r="L36" s="18">
        <f>IF(A36="","",MONTH(A36))</f>
      </c>
      <c r="M36" s="18">
        <f>IF(A36="","",YEAR(A36))</f>
      </c>
    </row>
    <row r="37" spans="1:13" x14ac:dyDescent="0.25">
      <c r="A37" s="13"/>
      <c r="B37" s="11"/>
      <c r="C37" s="11"/>
      <c r="D37" s="14"/>
      <c r="E37" s="15"/>
      <c r="F37" s="16"/>
      <c r="G37" s="11"/>
      <c r="H37" s="17">
        <f>IF(A37="","",N(D37)*N(E37))</f>
      </c>
      <c r="I37" s="17">
        <f>IF(A37="","",H37*Settings!$E$4)</f>
      </c>
      <c r="J37" s="17">
        <f>IF(A37="","",H37-I37-N(F37))</f>
      </c>
      <c r="K37" s="17">
        <f>IF(A37="","",IF(G37="No",J37,0))</f>
      </c>
      <c r="L37" s="18">
        <f>IF(A37="","",MONTH(A37))</f>
      </c>
      <c r="M37" s="18">
        <f>IF(A37="","",YEAR(A37))</f>
      </c>
    </row>
    <row r="38" spans="1:13" x14ac:dyDescent="0.25">
      <c r="A38" s="13"/>
      <c r="B38" s="11"/>
      <c r="C38" s="11"/>
      <c r="D38" s="14"/>
      <c r="E38" s="15"/>
      <c r="F38" s="16"/>
      <c r="G38" s="11"/>
      <c r="H38" s="17">
        <f>IF(A38="","",N(D38)*N(E38))</f>
      </c>
      <c r="I38" s="17">
        <f>IF(A38="","",H38*Settings!$E$4)</f>
      </c>
      <c r="J38" s="17">
        <f>IF(A38="","",H38-I38-N(F38))</f>
      </c>
      <c r="K38" s="17">
        <f>IF(A38="","",IF(G38="No",J38,0))</f>
      </c>
      <c r="L38" s="18">
        <f>IF(A38="","",MONTH(A38))</f>
      </c>
      <c r="M38" s="18">
        <f>IF(A38="","",YEAR(A38))</f>
      </c>
    </row>
    <row r="39" spans="1:13" x14ac:dyDescent="0.25">
      <c r="A39" s="13"/>
      <c r="B39" s="11"/>
      <c r="C39" s="11"/>
      <c r="D39" s="14"/>
      <c r="E39" s="15"/>
      <c r="F39" s="16"/>
      <c r="G39" s="11"/>
      <c r="H39" s="17">
        <f>IF(A39="","",N(D39)*N(E39))</f>
      </c>
      <c r="I39" s="17">
        <f>IF(A39="","",H39*Settings!$E$4)</f>
      </c>
      <c r="J39" s="17">
        <f>IF(A39="","",H39-I39-N(F39))</f>
      </c>
      <c r="K39" s="17">
        <f>IF(A39="","",IF(G39="No",J39,0))</f>
      </c>
      <c r="L39" s="18">
        <f>IF(A39="","",MONTH(A39))</f>
      </c>
      <c r="M39" s="18">
        <f>IF(A39="","",YEAR(A39))</f>
      </c>
    </row>
    <row r="40" spans="1:13" x14ac:dyDescent="0.25">
      <c r="A40" s="13"/>
      <c r="B40" s="11"/>
      <c r="C40" s="11"/>
      <c r="D40" s="14"/>
      <c r="E40" s="15"/>
      <c r="F40" s="16"/>
      <c r="G40" s="11"/>
      <c r="H40" s="17">
        <f>IF(A40="","",N(D40)*N(E40))</f>
      </c>
      <c r="I40" s="17">
        <f>IF(A40="","",H40*Settings!$E$4)</f>
      </c>
      <c r="J40" s="17">
        <f>IF(A40="","",H40-I40-N(F40))</f>
      </c>
      <c r="K40" s="17">
        <f>IF(A40="","",IF(G40="No",J40,0))</f>
      </c>
      <c r="L40" s="18">
        <f>IF(A40="","",MONTH(A40))</f>
      </c>
      <c r="M40" s="18">
        <f>IF(A40="","",YEAR(A40))</f>
      </c>
    </row>
    <row r="41" spans="1:13" x14ac:dyDescent="0.25">
      <c r="A41" s="13"/>
      <c r="B41" s="11"/>
      <c r="C41" s="11"/>
      <c r="D41" s="14"/>
      <c r="E41" s="15"/>
      <c r="F41" s="16"/>
      <c r="G41" s="11"/>
      <c r="H41" s="17">
        <f>IF(A41="","",N(D41)*N(E41))</f>
      </c>
      <c r="I41" s="17">
        <f>IF(A41="","",H41*Settings!$E$4)</f>
      </c>
      <c r="J41" s="17">
        <f>IF(A41="","",H41-I41-N(F41))</f>
      </c>
      <c r="K41" s="17">
        <f>IF(A41="","",IF(G41="No",J41,0))</f>
      </c>
      <c r="L41" s="18">
        <f>IF(A41="","",MONTH(A41))</f>
      </c>
      <c r="M41" s="18">
        <f>IF(A41="","",YEAR(A41))</f>
      </c>
    </row>
    <row r="42" spans="1:13" x14ac:dyDescent="0.25">
      <c r="A42" s="13"/>
      <c r="B42" s="11"/>
      <c r="C42" s="11"/>
      <c r="D42" s="14"/>
      <c r="E42" s="15"/>
      <c r="F42" s="16"/>
      <c r="G42" s="11"/>
      <c r="H42" s="17">
        <f>IF(A42="","",N(D42)*N(E42))</f>
      </c>
      <c r="I42" s="17">
        <f>IF(A42="","",H42*Settings!$E$4)</f>
      </c>
      <c r="J42" s="17">
        <f>IF(A42="","",H42-I42-N(F42))</f>
      </c>
      <c r="K42" s="17">
        <f>IF(A42="","",IF(G42="No",J42,0))</f>
      </c>
      <c r="L42" s="18">
        <f>IF(A42="","",MONTH(A42))</f>
      </c>
      <c r="M42" s="18">
        <f>IF(A42="","",YEAR(A42))</f>
      </c>
    </row>
    <row r="43" spans="1:13" x14ac:dyDescent="0.25">
      <c r="A43" s="13"/>
      <c r="B43" s="11"/>
      <c r="C43" s="11"/>
      <c r="D43" s="14"/>
      <c r="E43" s="15"/>
      <c r="F43" s="16"/>
      <c r="G43" s="11"/>
      <c r="H43" s="17">
        <f>IF(A43="","",N(D43)*N(E43))</f>
      </c>
      <c r="I43" s="17">
        <f>IF(A43="","",H43*Settings!$E$4)</f>
      </c>
      <c r="J43" s="17">
        <f>IF(A43="","",H43-I43-N(F43))</f>
      </c>
      <c r="K43" s="17">
        <f>IF(A43="","",IF(G43="No",J43,0))</f>
      </c>
      <c r="L43" s="18">
        <f>IF(A43="","",MONTH(A43))</f>
      </c>
      <c r="M43" s="18">
        <f>IF(A43="","",YEAR(A43))</f>
      </c>
    </row>
    <row r="44" spans="1:13" x14ac:dyDescent="0.25">
      <c r="A44" s="13"/>
      <c r="B44" s="11"/>
      <c r="C44" s="11"/>
      <c r="D44" s="14"/>
      <c r="E44" s="15"/>
      <c r="F44" s="16"/>
      <c r="G44" s="11"/>
      <c r="H44" s="17">
        <f>IF(A44="","",N(D44)*N(E44))</f>
      </c>
      <c r="I44" s="17">
        <f>IF(A44="","",H44*Settings!$E$4)</f>
      </c>
      <c r="J44" s="17">
        <f>IF(A44="","",H44-I44-N(F44))</f>
      </c>
      <c r="K44" s="17">
        <f>IF(A44="","",IF(G44="No",J44,0))</f>
      </c>
      <c r="L44" s="18">
        <f>IF(A44="","",MONTH(A44))</f>
      </c>
      <c r="M44" s="18">
        <f>IF(A44="","",YEAR(A44))</f>
      </c>
    </row>
    <row r="45" spans="1:13" x14ac:dyDescent="0.25">
      <c r="A45" s="13"/>
      <c r="B45" s="11"/>
      <c r="C45" s="11"/>
      <c r="D45" s="14"/>
      <c r="E45" s="15"/>
      <c r="F45" s="16"/>
      <c r="G45" s="11"/>
      <c r="H45" s="17">
        <f>IF(A45="","",N(D45)*N(E45))</f>
      </c>
      <c r="I45" s="17">
        <f>IF(A45="","",H45*Settings!$E$4)</f>
      </c>
      <c r="J45" s="17">
        <f>IF(A45="","",H45-I45-N(F45))</f>
      </c>
      <c r="K45" s="17">
        <f>IF(A45="","",IF(G45="No",J45,0))</f>
      </c>
      <c r="L45" s="18">
        <f>IF(A45="","",MONTH(A45))</f>
      </c>
      <c r="M45" s="18">
        <f>IF(A45="","",YEAR(A45))</f>
      </c>
    </row>
    <row r="46" spans="1:13" x14ac:dyDescent="0.25">
      <c r="A46" s="13"/>
      <c r="B46" s="11"/>
      <c r="C46" s="11"/>
      <c r="D46" s="14"/>
      <c r="E46" s="15"/>
      <c r="F46" s="16"/>
      <c r="G46" s="11"/>
      <c r="H46" s="17">
        <f>IF(A46="","",N(D46)*N(E46))</f>
      </c>
      <c r="I46" s="17">
        <f>IF(A46="","",H46*Settings!$E$4)</f>
      </c>
      <c r="J46" s="17">
        <f>IF(A46="","",H46-I46-N(F46))</f>
      </c>
      <c r="K46" s="17">
        <f>IF(A46="","",IF(G46="No",J46,0))</f>
      </c>
      <c r="L46" s="18">
        <f>IF(A46="","",MONTH(A46))</f>
      </c>
      <c r="M46" s="18">
        <f>IF(A46="","",YEAR(A46))</f>
      </c>
    </row>
    <row r="47" spans="1:13" x14ac:dyDescent="0.25">
      <c r="A47" s="13"/>
      <c r="B47" s="11"/>
      <c r="C47" s="11"/>
      <c r="D47" s="14"/>
      <c r="E47" s="15"/>
      <c r="F47" s="16"/>
      <c r="G47" s="11"/>
      <c r="H47" s="17">
        <f>IF(A47="","",N(D47)*N(E47))</f>
      </c>
      <c r="I47" s="17">
        <f>IF(A47="","",H47*Settings!$E$4)</f>
      </c>
      <c r="J47" s="17">
        <f>IF(A47="","",H47-I47-N(F47))</f>
      </c>
      <c r="K47" s="17">
        <f>IF(A47="","",IF(G47="No",J47,0))</f>
      </c>
      <c r="L47" s="18">
        <f>IF(A47="","",MONTH(A47))</f>
      </c>
      <c r="M47" s="18">
        <f>IF(A47="","",YEAR(A47))</f>
      </c>
    </row>
    <row r="48" spans="1:13" x14ac:dyDescent="0.25">
      <c r="A48" s="13"/>
      <c r="B48" s="11"/>
      <c r="C48" s="11"/>
      <c r="D48" s="14"/>
      <c r="E48" s="15"/>
      <c r="F48" s="16"/>
      <c r="G48" s="11"/>
      <c r="H48" s="17">
        <f>IF(A48="","",N(D48)*N(E48))</f>
      </c>
      <c r="I48" s="17">
        <f>IF(A48="","",H48*Settings!$E$4)</f>
      </c>
      <c r="J48" s="17">
        <f>IF(A48="","",H48-I48-N(F48))</f>
      </c>
      <c r="K48" s="17">
        <f>IF(A48="","",IF(G48="No",J48,0))</f>
      </c>
      <c r="L48" s="18">
        <f>IF(A48="","",MONTH(A48))</f>
      </c>
      <c r="M48" s="18">
        <f>IF(A48="","",YEAR(A48))</f>
      </c>
    </row>
    <row r="49" spans="1:13" x14ac:dyDescent="0.25">
      <c r="A49" s="13"/>
      <c r="B49" s="11"/>
      <c r="C49" s="11"/>
      <c r="D49" s="14"/>
      <c r="E49" s="15"/>
      <c r="F49" s="16"/>
      <c r="G49" s="11"/>
      <c r="H49" s="17">
        <f>IF(A49="","",N(D49)*N(E49))</f>
      </c>
      <c r="I49" s="17">
        <f>IF(A49="","",H49*Settings!$E$4)</f>
      </c>
      <c r="J49" s="17">
        <f>IF(A49="","",H49-I49-N(F49))</f>
      </c>
      <c r="K49" s="17">
        <f>IF(A49="","",IF(G49="No",J49,0))</f>
      </c>
      <c r="L49" s="18">
        <f>IF(A49="","",MONTH(A49))</f>
      </c>
      <c r="M49" s="18">
        <f>IF(A49="","",YEAR(A49))</f>
      </c>
    </row>
    <row r="50" spans="1:13" x14ac:dyDescent="0.25">
      <c r="A50" s="13"/>
      <c r="B50" s="11"/>
      <c r="C50" s="11"/>
      <c r="D50" s="14"/>
      <c r="E50" s="15"/>
      <c r="F50" s="16"/>
      <c r="G50" s="11"/>
      <c r="H50" s="17">
        <f>IF(A50="","",N(D50)*N(E50))</f>
      </c>
      <c r="I50" s="17">
        <f>IF(A50="","",H50*Settings!$E$4)</f>
      </c>
      <c r="J50" s="17">
        <f>IF(A50="","",H50-I50-N(F50))</f>
      </c>
      <c r="K50" s="17">
        <f>IF(A50="","",IF(G50="No",J50,0))</f>
      </c>
      <c r="L50" s="18">
        <f>IF(A50="","",MONTH(A50))</f>
      </c>
      <c r="M50" s="18">
        <f>IF(A50="","",YEAR(A50))</f>
      </c>
    </row>
    <row r="51" spans="1:13" x14ac:dyDescent="0.25">
      <c r="A51" s="13"/>
      <c r="B51" s="11"/>
      <c r="C51" s="11"/>
      <c r="D51" s="14"/>
      <c r="E51" s="15"/>
      <c r="F51" s="16"/>
      <c r="G51" s="11"/>
      <c r="H51" s="17">
        <f>IF(A51="","",N(D51)*N(E51))</f>
      </c>
      <c r="I51" s="17">
        <f>IF(A51="","",H51*Settings!$E$4)</f>
      </c>
      <c r="J51" s="17">
        <f>IF(A51="","",H51-I51-N(F51))</f>
      </c>
      <c r="K51" s="17">
        <f>IF(A51="","",IF(G51="No",J51,0))</f>
      </c>
      <c r="L51" s="18">
        <f>IF(A51="","",MONTH(A51))</f>
      </c>
      <c r="M51" s="18">
        <f>IF(A51="","",YEAR(A51))</f>
      </c>
    </row>
    <row r="52" spans="1:13" x14ac:dyDescent="0.25">
      <c r="A52" s="13"/>
      <c r="B52" s="11"/>
      <c r="C52" s="11"/>
      <c r="D52" s="14"/>
      <c r="E52" s="15"/>
      <c r="F52" s="16"/>
      <c r="G52" s="11"/>
      <c r="H52" s="17">
        <f>IF(A52="","",N(D52)*N(E52))</f>
      </c>
      <c r="I52" s="17">
        <f>IF(A52="","",H52*Settings!$E$4)</f>
      </c>
      <c r="J52" s="17">
        <f>IF(A52="","",H52-I52-N(F52))</f>
      </c>
      <c r="K52" s="17">
        <f>IF(A52="","",IF(G52="No",J52,0))</f>
      </c>
      <c r="L52" s="18">
        <f>IF(A52="","",MONTH(A52))</f>
      </c>
      <c r="M52" s="18">
        <f>IF(A52="","",YEAR(A52))</f>
      </c>
    </row>
    <row r="53" spans="1:13" x14ac:dyDescent="0.25">
      <c r="A53" s="13"/>
      <c r="B53" s="11"/>
      <c r="C53" s="11"/>
      <c r="D53" s="14"/>
      <c r="E53" s="15"/>
      <c r="F53" s="16"/>
      <c r="G53" s="11"/>
      <c r="H53" s="17">
        <f>IF(A53="","",N(D53)*N(E53))</f>
      </c>
      <c r="I53" s="17">
        <f>IF(A53="","",H53*Settings!$E$4)</f>
      </c>
      <c r="J53" s="17">
        <f>IF(A53="","",H53-I53-N(F53))</f>
      </c>
      <c r="K53" s="17">
        <f>IF(A53="","",IF(G53="No",J53,0))</f>
      </c>
      <c r="L53" s="18">
        <f>IF(A53="","",MONTH(A53))</f>
      </c>
      <c r="M53" s="18">
        <f>IF(A53="","",YEAR(A53))</f>
      </c>
    </row>
    <row r="54" spans="1:13" x14ac:dyDescent="0.25">
      <c r="A54" s="13"/>
      <c r="B54" s="11"/>
      <c r="C54" s="11"/>
      <c r="D54" s="14"/>
      <c r="E54" s="15"/>
      <c r="F54" s="16"/>
      <c r="G54" s="11"/>
      <c r="H54" s="17">
        <f>IF(A54="","",N(D54)*N(E54))</f>
      </c>
      <c r="I54" s="17">
        <f>IF(A54="","",H54*Settings!$E$4)</f>
      </c>
      <c r="J54" s="17">
        <f>IF(A54="","",H54-I54-N(F54))</f>
      </c>
      <c r="K54" s="17">
        <f>IF(A54="","",IF(G54="No",J54,0))</f>
      </c>
      <c r="L54" s="18">
        <f>IF(A54="","",MONTH(A54))</f>
      </c>
      <c r="M54" s="18">
        <f>IF(A54="","",YEAR(A54))</f>
      </c>
    </row>
    <row r="55" spans="1:13" x14ac:dyDescent="0.25">
      <c r="A55" s="13"/>
      <c r="B55" s="11"/>
      <c r="C55" s="11"/>
      <c r="D55" s="14"/>
      <c r="E55" s="15"/>
      <c r="F55" s="16"/>
      <c r="G55" s="11"/>
      <c r="H55" s="17">
        <f>IF(A55="","",N(D55)*N(E55))</f>
      </c>
      <c r="I55" s="17">
        <f>IF(A55="","",H55*Settings!$E$4)</f>
      </c>
      <c r="J55" s="17">
        <f>IF(A55="","",H55-I55-N(F55))</f>
      </c>
      <c r="K55" s="17">
        <f>IF(A55="","",IF(G55="No",J55,0))</f>
      </c>
      <c r="L55" s="18">
        <f>IF(A55="","",MONTH(A55))</f>
      </c>
      <c r="M55" s="18">
        <f>IF(A55="","",YEAR(A55))</f>
      </c>
    </row>
    <row r="56" spans="1:13" x14ac:dyDescent="0.25">
      <c r="A56" s="13"/>
      <c r="B56" s="11"/>
      <c r="C56" s="11"/>
      <c r="D56" s="14"/>
      <c r="E56" s="15"/>
      <c r="F56" s="16"/>
      <c r="G56" s="11"/>
      <c r="H56" s="17">
        <f>IF(A56="","",N(D56)*N(E56))</f>
      </c>
      <c r="I56" s="17">
        <f>IF(A56="","",H56*Settings!$E$4)</f>
      </c>
      <c r="J56" s="17">
        <f>IF(A56="","",H56-I56-N(F56))</f>
      </c>
      <c r="K56" s="17">
        <f>IF(A56="","",IF(G56="No",J56,0))</f>
      </c>
      <c r="L56" s="18">
        <f>IF(A56="","",MONTH(A56))</f>
      </c>
      <c r="M56" s="18">
        <f>IF(A56="","",YEAR(A56))</f>
      </c>
    </row>
    <row r="57" spans="1:13" x14ac:dyDescent="0.25">
      <c r="A57" s="13"/>
      <c r="B57" s="11"/>
      <c r="C57" s="11"/>
      <c r="D57" s="14"/>
      <c r="E57" s="15"/>
      <c r="F57" s="16"/>
      <c r="G57" s="11"/>
      <c r="H57" s="17">
        <f>IF(A57="","",N(D57)*N(E57))</f>
      </c>
      <c r="I57" s="17">
        <f>IF(A57="","",H57*Settings!$E$4)</f>
      </c>
      <c r="J57" s="17">
        <f>IF(A57="","",H57-I57-N(F57))</f>
      </c>
      <c r="K57" s="17">
        <f>IF(A57="","",IF(G57="No",J57,0))</f>
      </c>
      <c r="L57" s="18">
        <f>IF(A57="","",MONTH(A57))</f>
      </c>
      <c r="M57" s="18">
        <f>IF(A57="","",YEAR(A57))</f>
      </c>
    </row>
    <row r="58" spans="1:13" x14ac:dyDescent="0.25">
      <c r="A58" s="13"/>
      <c r="B58" s="11"/>
      <c r="C58" s="11"/>
      <c r="D58" s="14"/>
      <c r="E58" s="15"/>
      <c r="F58" s="16"/>
      <c r="G58" s="11"/>
      <c r="H58" s="17">
        <f>IF(A58="","",N(D58)*N(E58))</f>
      </c>
      <c r="I58" s="17">
        <f>IF(A58="","",H58*Settings!$E$4)</f>
      </c>
      <c r="J58" s="17">
        <f>IF(A58="","",H58-I58-N(F58))</f>
      </c>
      <c r="K58" s="17">
        <f>IF(A58="","",IF(G58="No",J58,0))</f>
      </c>
      <c r="L58" s="18">
        <f>IF(A58="","",MONTH(A58))</f>
      </c>
      <c r="M58" s="18">
        <f>IF(A58="","",YEAR(A58))</f>
      </c>
    </row>
    <row r="59" spans="1:13" x14ac:dyDescent="0.25">
      <c r="A59" s="13"/>
      <c r="B59" s="11"/>
      <c r="C59" s="11"/>
      <c r="D59" s="14"/>
      <c r="E59" s="15"/>
      <c r="F59" s="16"/>
      <c r="G59" s="11"/>
      <c r="H59" s="17">
        <f>IF(A59="","",N(D59)*N(E59))</f>
      </c>
      <c r="I59" s="17">
        <f>IF(A59="","",H59*Settings!$E$4)</f>
      </c>
      <c r="J59" s="17">
        <f>IF(A59="","",H59-I59-N(F59))</f>
      </c>
      <c r="K59" s="17">
        <f>IF(A59="","",IF(G59="No",J59,0))</f>
      </c>
      <c r="L59" s="18">
        <f>IF(A59="","",MONTH(A59))</f>
      </c>
      <c r="M59" s="18">
        <f>IF(A59="","",YEAR(A59))</f>
      </c>
    </row>
    <row r="60" spans="1:13" x14ac:dyDescent="0.25">
      <c r="A60" s="13"/>
      <c r="B60" s="11"/>
      <c r="C60" s="11"/>
      <c r="D60" s="14"/>
      <c r="E60" s="15"/>
      <c r="F60" s="16"/>
      <c r="G60" s="11"/>
      <c r="H60" s="17">
        <f>IF(A60="","",N(D60)*N(E60))</f>
      </c>
      <c r="I60" s="17">
        <f>IF(A60="","",H60*Settings!$E$4)</f>
      </c>
      <c r="J60" s="17">
        <f>IF(A60="","",H60-I60-N(F60))</f>
      </c>
      <c r="K60" s="17">
        <f>IF(A60="","",IF(G60="No",J60,0))</f>
      </c>
      <c r="L60" s="18">
        <f>IF(A60="","",MONTH(A60))</f>
      </c>
      <c r="M60" s="18">
        <f>IF(A60="","",YEAR(A60))</f>
      </c>
    </row>
    <row r="61" spans="1:13" x14ac:dyDescent="0.25">
      <c r="A61" s="13"/>
      <c r="B61" s="11"/>
      <c r="C61" s="11"/>
      <c r="D61" s="14"/>
      <c r="E61" s="15"/>
      <c r="F61" s="16"/>
      <c r="G61" s="11"/>
      <c r="H61" s="17">
        <f>IF(A61="","",N(D61)*N(E61))</f>
      </c>
      <c r="I61" s="17">
        <f>IF(A61="","",H61*Settings!$E$4)</f>
      </c>
      <c r="J61" s="17">
        <f>IF(A61="","",H61-I61-N(F61))</f>
      </c>
      <c r="K61" s="17">
        <f>IF(A61="","",IF(G61="No",J61,0))</f>
      </c>
      <c r="L61" s="18">
        <f>IF(A61="","",MONTH(A61))</f>
      </c>
      <c r="M61" s="18">
        <f>IF(A61="","",YEAR(A61))</f>
      </c>
    </row>
    <row r="62" spans="1:13" x14ac:dyDescent="0.25">
      <c r="A62" s="13"/>
      <c r="B62" s="11"/>
      <c r="C62" s="11"/>
      <c r="D62" s="14"/>
      <c r="E62" s="15"/>
      <c r="F62" s="16"/>
      <c r="G62" s="11"/>
      <c r="H62" s="17">
        <f>IF(A62="","",N(D62)*N(E62))</f>
      </c>
      <c r="I62" s="17">
        <f>IF(A62="","",H62*Settings!$E$4)</f>
      </c>
      <c r="J62" s="17">
        <f>IF(A62="","",H62-I62-N(F62))</f>
      </c>
      <c r="K62" s="17">
        <f>IF(A62="","",IF(G62="No",J62,0))</f>
      </c>
      <c r="L62" s="18">
        <f>IF(A62="","",MONTH(A62))</f>
      </c>
      <c r="M62" s="18">
        <f>IF(A62="","",YEAR(A62))</f>
      </c>
    </row>
    <row r="63" spans="1:13" x14ac:dyDescent="0.25">
      <c r="A63" s="13"/>
      <c r="B63" s="11"/>
      <c r="C63" s="11"/>
      <c r="D63" s="14"/>
      <c r="E63" s="15"/>
      <c r="F63" s="16"/>
      <c r="G63" s="11"/>
      <c r="H63" s="17">
        <f>IF(A63="","",N(D63)*N(E63))</f>
      </c>
      <c r="I63" s="17">
        <f>IF(A63="","",H63*Settings!$E$4)</f>
      </c>
      <c r="J63" s="17">
        <f>IF(A63="","",H63-I63-N(F63))</f>
      </c>
      <c r="K63" s="17">
        <f>IF(A63="","",IF(G63="No",J63,0))</f>
      </c>
      <c r="L63" s="18">
        <f>IF(A63="","",MONTH(A63))</f>
      </c>
      <c r="M63" s="18">
        <f>IF(A63="","",YEAR(A63))</f>
      </c>
    </row>
    <row r="64" spans="1:13" x14ac:dyDescent="0.25">
      <c r="A64" s="13"/>
      <c r="B64" s="11"/>
      <c r="C64" s="11"/>
      <c r="D64" s="14"/>
      <c r="E64" s="15"/>
      <c r="F64" s="16"/>
      <c r="G64" s="11"/>
      <c r="H64" s="17">
        <f>IF(A64="","",N(D64)*N(E64))</f>
      </c>
      <c r="I64" s="17">
        <f>IF(A64="","",H64*Settings!$E$4)</f>
      </c>
      <c r="J64" s="17">
        <f>IF(A64="","",H64-I64-N(F64))</f>
      </c>
      <c r="K64" s="17">
        <f>IF(A64="","",IF(G64="No",J64,0))</f>
      </c>
      <c r="L64" s="18">
        <f>IF(A64="","",MONTH(A64))</f>
      </c>
      <c r="M64" s="18">
        <f>IF(A64="","",YEAR(A64))</f>
      </c>
    </row>
    <row r="65" spans="1:13" x14ac:dyDescent="0.25">
      <c r="A65" s="13"/>
      <c r="B65" s="11"/>
      <c r="C65" s="11"/>
      <c r="D65" s="14"/>
      <c r="E65" s="15"/>
      <c r="F65" s="16"/>
      <c r="G65" s="11"/>
      <c r="H65" s="17">
        <f>IF(A65="","",N(D65)*N(E65))</f>
      </c>
      <c r="I65" s="17">
        <f>IF(A65="","",H65*Settings!$E$4)</f>
      </c>
      <c r="J65" s="17">
        <f>IF(A65="","",H65-I65-N(F65))</f>
      </c>
      <c r="K65" s="17">
        <f>IF(A65="","",IF(G65="No",J65,0))</f>
      </c>
      <c r="L65" s="18">
        <f>IF(A65="","",MONTH(A65))</f>
      </c>
      <c r="M65" s="18">
        <f>IF(A65="","",YEAR(A65))</f>
      </c>
    </row>
    <row r="66" spans="1:13" x14ac:dyDescent="0.25">
      <c r="A66" s="13"/>
      <c r="B66" s="11"/>
      <c r="C66" s="11"/>
      <c r="D66" s="14"/>
      <c r="E66" s="15"/>
      <c r="F66" s="16"/>
      <c r="G66" s="11"/>
      <c r="H66" s="17">
        <f>IF(A66="","",N(D66)*N(E66))</f>
      </c>
      <c r="I66" s="17">
        <f>IF(A66="","",H66*Settings!$E$4)</f>
      </c>
      <c r="J66" s="17">
        <f>IF(A66="","",H66-I66-N(F66))</f>
      </c>
      <c r="K66" s="17">
        <f>IF(A66="","",IF(G66="No",J66,0))</f>
      </c>
      <c r="L66" s="18">
        <f>IF(A66="","",MONTH(A66))</f>
      </c>
      <c r="M66" s="18">
        <f>IF(A66="","",YEAR(A66))</f>
      </c>
    </row>
    <row r="67" spans="1:13" x14ac:dyDescent="0.25">
      <c r="A67" s="13"/>
      <c r="B67" s="11"/>
      <c r="C67" s="11"/>
      <c r="D67" s="14"/>
      <c r="E67" s="15"/>
      <c r="F67" s="16"/>
      <c r="G67" s="11"/>
      <c r="H67" s="17">
        <f>IF(A67="","",N(D67)*N(E67))</f>
      </c>
      <c r="I67" s="17">
        <f>IF(A67="","",H67*Settings!$E$4)</f>
      </c>
      <c r="J67" s="17">
        <f>IF(A67="","",H67-I67-N(F67))</f>
      </c>
      <c r="K67" s="17">
        <f>IF(A67="","",IF(G67="No",J67,0))</f>
      </c>
      <c r="L67" s="18">
        <f>IF(A67="","",MONTH(A67))</f>
      </c>
      <c r="M67" s="18">
        <f>IF(A67="","",YEAR(A67))</f>
      </c>
    </row>
    <row r="68" spans="1:13" x14ac:dyDescent="0.25">
      <c r="A68" s="13"/>
      <c r="B68" s="11"/>
      <c r="C68" s="11"/>
      <c r="D68" s="14"/>
      <c r="E68" s="15"/>
      <c r="F68" s="16"/>
      <c r="G68" s="11"/>
      <c r="H68" s="17">
        <f>IF(A68="","",N(D68)*N(E68))</f>
      </c>
      <c r="I68" s="17">
        <f>IF(A68="","",H68*Settings!$E$4)</f>
      </c>
      <c r="J68" s="17">
        <f>IF(A68="","",H68-I68-N(F68))</f>
      </c>
      <c r="K68" s="17">
        <f>IF(A68="","",IF(G68="No",J68,0))</f>
      </c>
      <c r="L68" s="18">
        <f>IF(A68="","",MONTH(A68))</f>
      </c>
      <c r="M68" s="18">
        <f>IF(A68="","",YEAR(A68))</f>
      </c>
    </row>
    <row r="69" spans="1:13" x14ac:dyDescent="0.25">
      <c r="A69" s="13"/>
      <c r="B69" s="11"/>
      <c r="C69" s="11"/>
      <c r="D69" s="14"/>
      <c r="E69" s="15"/>
      <c r="F69" s="16"/>
      <c r="G69" s="11"/>
      <c r="H69" s="17">
        <f>IF(A69="","",N(D69)*N(E69))</f>
      </c>
      <c r="I69" s="17">
        <f>IF(A69="","",H69*Settings!$E$4)</f>
      </c>
      <c r="J69" s="17">
        <f>IF(A69="","",H69-I69-N(F69))</f>
      </c>
      <c r="K69" s="17">
        <f>IF(A69="","",IF(G69="No",J69,0))</f>
      </c>
      <c r="L69" s="18">
        <f>IF(A69="","",MONTH(A69))</f>
      </c>
      <c r="M69" s="18">
        <f>IF(A69="","",YEAR(A69))</f>
      </c>
    </row>
    <row r="70" spans="1:13" x14ac:dyDescent="0.25">
      <c r="A70" s="13"/>
      <c r="B70" s="11"/>
      <c r="C70" s="11"/>
      <c r="D70" s="14"/>
      <c r="E70" s="15"/>
      <c r="F70" s="16"/>
      <c r="G70" s="11"/>
      <c r="H70" s="17">
        <f>IF(A70="","",N(D70)*N(E70))</f>
      </c>
      <c r="I70" s="17">
        <f>IF(A70="","",H70*Settings!$E$4)</f>
      </c>
      <c r="J70" s="17">
        <f>IF(A70="","",H70-I70-N(F70))</f>
      </c>
      <c r="K70" s="17">
        <f>IF(A70="","",IF(G70="No",J70,0))</f>
      </c>
      <c r="L70" s="18">
        <f>IF(A70="","",MONTH(A70))</f>
      </c>
      <c r="M70" s="18">
        <f>IF(A70="","",YEAR(A70))</f>
      </c>
    </row>
    <row r="71" spans="1:13" x14ac:dyDescent="0.25">
      <c r="A71" s="13"/>
      <c r="B71" s="11"/>
      <c r="C71" s="11"/>
      <c r="D71" s="14"/>
      <c r="E71" s="15"/>
      <c r="F71" s="16"/>
      <c r="G71" s="11"/>
      <c r="H71" s="17">
        <f>IF(A71="","",N(D71)*N(E71))</f>
      </c>
      <c r="I71" s="17">
        <f>IF(A71="","",H71*Settings!$E$4)</f>
      </c>
      <c r="J71" s="17">
        <f>IF(A71="","",H71-I71-N(F71))</f>
      </c>
      <c r="K71" s="17">
        <f>IF(A71="","",IF(G71="No",J71,0))</f>
      </c>
      <c r="L71" s="18">
        <f>IF(A71="","",MONTH(A71))</f>
      </c>
      <c r="M71" s="18">
        <f>IF(A71="","",YEAR(A71))</f>
      </c>
    </row>
    <row r="72" spans="1:13" x14ac:dyDescent="0.25">
      <c r="A72" s="13"/>
      <c r="B72" s="11"/>
      <c r="C72" s="11"/>
      <c r="D72" s="14"/>
      <c r="E72" s="15"/>
      <c r="F72" s="16"/>
      <c r="G72" s="11"/>
      <c r="H72" s="17">
        <f>IF(A72="","",N(D72)*N(E72))</f>
      </c>
      <c r="I72" s="17">
        <f>IF(A72="","",H72*Settings!$E$4)</f>
      </c>
      <c r="J72" s="17">
        <f>IF(A72="","",H72-I72-N(F72))</f>
      </c>
      <c r="K72" s="17">
        <f>IF(A72="","",IF(G72="No",J72,0))</f>
      </c>
      <c r="L72" s="18">
        <f>IF(A72="","",MONTH(A72))</f>
      </c>
      <c r="M72" s="18">
        <f>IF(A72="","",YEAR(A72))</f>
      </c>
    </row>
    <row r="73" spans="1:13" x14ac:dyDescent="0.25">
      <c r="A73" s="13"/>
      <c r="B73" s="11"/>
      <c r="C73" s="11"/>
      <c r="D73" s="14"/>
      <c r="E73" s="15"/>
      <c r="F73" s="16"/>
      <c r="G73" s="11"/>
      <c r="H73" s="17">
        <f>IF(A73="","",N(D73)*N(E73))</f>
      </c>
      <c r="I73" s="17">
        <f>IF(A73="","",H73*Settings!$E$4)</f>
      </c>
      <c r="J73" s="17">
        <f>IF(A73="","",H73-I73-N(F73))</f>
      </c>
      <c r="K73" s="17">
        <f>IF(A73="","",IF(G73="No",J73,0))</f>
      </c>
      <c r="L73" s="18">
        <f>IF(A73="","",MONTH(A73))</f>
      </c>
      <c r="M73" s="18">
        <f>IF(A73="","",YEAR(A73))</f>
      </c>
    </row>
    <row r="74" spans="1:13" x14ac:dyDescent="0.25">
      <c r="A74" s="13"/>
      <c r="B74" s="11"/>
      <c r="C74" s="11"/>
      <c r="D74" s="14"/>
      <c r="E74" s="15"/>
      <c r="F74" s="16"/>
      <c r="G74" s="11"/>
      <c r="H74" s="17">
        <f>IF(A74="","",N(D74)*N(E74))</f>
      </c>
      <c r="I74" s="17">
        <f>IF(A74="","",H74*Settings!$E$4)</f>
      </c>
      <c r="J74" s="17">
        <f>IF(A74="","",H74-I74-N(F74))</f>
      </c>
      <c r="K74" s="17">
        <f>IF(A74="","",IF(G74="No",J74,0))</f>
      </c>
      <c r="L74" s="18">
        <f>IF(A74="","",MONTH(A74))</f>
      </c>
      <c r="M74" s="18">
        <f>IF(A74="","",YEAR(A74))</f>
      </c>
    </row>
    <row r="75" spans="1:13" x14ac:dyDescent="0.25">
      <c r="A75" s="13"/>
      <c r="B75" s="11"/>
      <c r="C75" s="11"/>
      <c r="D75" s="14"/>
      <c r="E75" s="15"/>
      <c r="F75" s="16"/>
      <c r="G75" s="11"/>
      <c r="H75" s="17">
        <f>IF(A75="","",N(D75)*N(E75))</f>
      </c>
      <c r="I75" s="17">
        <f>IF(A75="","",H75*Settings!$E$4)</f>
      </c>
      <c r="J75" s="17">
        <f>IF(A75="","",H75-I75-N(F75))</f>
      </c>
      <c r="K75" s="17">
        <f>IF(A75="","",IF(G75="No",J75,0))</f>
      </c>
      <c r="L75" s="18">
        <f>IF(A75="","",MONTH(A75))</f>
      </c>
      <c r="M75" s="18">
        <f>IF(A75="","",YEAR(A75))</f>
      </c>
    </row>
    <row r="76" spans="1:13" x14ac:dyDescent="0.25">
      <c r="A76" s="13"/>
      <c r="B76" s="11"/>
      <c r="C76" s="11"/>
      <c r="D76" s="14"/>
      <c r="E76" s="15"/>
      <c r="F76" s="16"/>
      <c r="G76" s="11"/>
      <c r="H76" s="17">
        <f>IF(A76="","",N(D76)*N(E76))</f>
      </c>
      <c r="I76" s="17">
        <f>IF(A76="","",H76*Settings!$E$4)</f>
      </c>
      <c r="J76" s="17">
        <f>IF(A76="","",H76-I76-N(F76))</f>
      </c>
      <c r="K76" s="17">
        <f>IF(A76="","",IF(G76="No",J76,0))</f>
      </c>
      <c r="L76" s="18">
        <f>IF(A76="","",MONTH(A76))</f>
      </c>
      <c r="M76" s="18">
        <f>IF(A76="","",YEAR(A76))</f>
      </c>
    </row>
    <row r="77" spans="1:13" x14ac:dyDescent="0.25">
      <c r="A77" s="13"/>
      <c r="B77" s="11"/>
      <c r="C77" s="11"/>
      <c r="D77" s="14"/>
      <c r="E77" s="15"/>
      <c r="F77" s="16"/>
      <c r="G77" s="11"/>
      <c r="H77" s="17">
        <f>IF(A77="","",N(D77)*N(E77))</f>
      </c>
      <c r="I77" s="17">
        <f>IF(A77="","",H77*Settings!$E$4)</f>
      </c>
      <c r="J77" s="17">
        <f>IF(A77="","",H77-I77-N(F77))</f>
      </c>
      <c r="K77" s="17">
        <f>IF(A77="","",IF(G77="No",J77,0))</f>
      </c>
      <c r="L77" s="18">
        <f>IF(A77="","",MONTH(A77))</f>
      </c>
      <c r="M77" s="18">
        <f>IF(A77="","",YEAR(A77))</f>
      </c>
    </row>
    <row r="78" spans="1:13" x14ac:dyDescent="0.25">
      <c r="A78" s="13"/>
      <c r="B78" s="11"/>
      <c r="C78" s="11"/>
      <c r="D78" s="14"/>
      <c r="E78" s="15"/>
      <c r="F78" s="16"/>
      <c r="G78" s="11"/>
      <c r="H78" s="17">
        <f>IF(A78="","",N(D78)*N(E78))</f>
      </c>
      <c r="I78" s="17">
        <f>IF(A78="","",H78*Settings!$E$4)</f>
      </c>
      <c r="J78" s="17">
        <f>IF(A78="","",H78-I78-N(F78))</f>
      </c>
      <c r="K78" s="17">
        <f>IF(A78="","",IF(G78="No",J78,0))</f>
      </c>
      <c r="L78" s="18">
        <f>IF(A78="","",MONTH(A78))</f>
      </c>
      <c r="M78" s="18">
        <f>IF(A78="","",YEAR(A78))</f>
      </c>
    </row>
    <row r="79" spans="1:13" x14ac:dyDescent="0.25">
      <c r="A79" s="13"/>
      <c r="B79" s="11"/>
      <c r="C79" s="11"/>
      <c r="D79" s="14"/>
      <c r="E79" s="15"/>
      <c r="F79" s="16"/>
      <c r="G79" s="11"/>
      <c r="H79" s="17">
        <f>IF(A79="","",N(D79)*N(E79))</f>
      </c>
      <c r="I79" s="17">
        <f>IF(A79="","",H79*Settings!$E$4)</f>
      </c>
      <c r="J79" s="17">
        <f>IF(A79="","",H79-I79-N(F79))</f>
      </c>
      <c r="K79" s="17">
        <f>IF(A79="","",IF(G79="No",J79,0))</f>
      </c>
      <c r="L79" s="18">
        <f>IF(A79="","",MONTH(A79))</f>
      </c>
      <c r="M79" s="18">
        <f>IF(A79="","",YEAR(A79))</f>
      </c>
    </row>
    <row r="80" spans="1:13" x14ac:dyDescent="0.25">
      <c r="A80" s="13"/>
      <c r="B80" s="11"/>
      <c r="C80" s="11"/>
      <c r="D80" s="14"/>
      <c r="E80" s="15"/>
      <c r="F80" s="16"/>
      <c r="G80" s="11"/>
      <c r="H80" s="17">
        <f>IF(A80="","",N(D80)*N(E80))</f>
      </c>
      <c r="I80" s="17">
        <f>IF(A80="","",H80*Settings!$E$4)</f>
      </c>
      <c r="J80" s="17">
        <f>IF(A80="","",H80-I80-N(F80))</f>
      </c>
      <c r="K80" s="17">
        <f>IF(A80="","",IF(G80="No",J80,0))</f>
      </c>
      <c r="L80" s="18">
        <f>IF(A80="","",MONTH(A80))</f>
      </c>
      <c r="M80" s="18">
        <f>IF(A80="","",YEAR(A80))</f>
      </c>
    </row>
    <row r="81" spans="1:13" x14ac:dyDescent="0.25">
      <c r="A81" s="13"/>
      <c r="B81" s="11"/>
      <c r="C81" s="11"/>
      <c r="D81" s="14"/>
      <c r="E81" s="15"/>
      <c r="F81" s="16"/>
      <c r="G81" s="11"/>
      <c r="H81" s="17">
        <f>IF(A81="","",N(D81)*N(E81))</f>
      </c>
      <c r="I81" s="17">
        <f>IF(A81="","",H81*Settings!$E$4)</f>
      </c>
      <c r="J81" s="17">
        <f>IF(A81="","",H81-I81-N(F81))</f>
      </c>
      <c r="K81" s="17">
        <f>IF(A81="","",IF(G81="No",J81,0))</f>
      </c>
      <c r="L81" s="18">
        <f>IF(A81="","",MONTH(A81))</f>
      </c>
      <c r="M81" s="18">
        <f>IF(A81="","",YEAR(A81))</f>
      </c>
    </row>
    <row r="82" spans="1:13" x14ac:dyDescent="0.25">
      <c r="A82" s="13"/>
      <c r="B82" s="11"/>
      <c r="C82" s="11"/>
      <c r="D82" s="14"/>
      <c r="E82" s="15"/>
      <c r="F82" s="16"/>
      <c r="G82" s="11"/>
      <c r="H82" s="17">
        <f>IF(A82="","",N(D82)*N(E82))</f>
      </c>
      <c r="I82" s="17">
        <f>IF(A82="","",H82*Settings!$E$4)</f>
      </c>
      <c r="J82" s="17">
        <f>IF(A82="","",H82-I82-N(F82))</f>
      </c>
      <c r="K82" s="17">
        <f>IF(A82="","",IF(G82="No",J82,0))</f>
      </c>
      <c r="L82" s="18">
        <f>IF(A82="","",MONTH(A82))</f>
      </c>
      <c r="M82" s="18">
        <f>IF(A82="","",YEAR(A82))</f>
      </c>
    </row>
    <row r="83" spans="1:13" x14ac:dyDescent="0.25">
      <c r="A83" s="13"/>
      <c r="B83" s="11"/>
      <c r="C83" s="11"/>
      <c r="D83" s="14"/>
      <c r="E83" s="15"/>
      <c r="F83" s="16"/>
      <c r="G83" s="11"/>
      <c r="H83" s="17">
        <f>IF(A83="","",N(D83)*N(E83))</f>
      </c>
      <c r="I83" s="17">
        <f>IF(A83="","",H83*Settings!$E$4)</f>
      </c>
      <c r="J83" s="17">
        <f>IF(A83="","",H83-I83-N(F83))</f>
      </c>
      <c r="K83" s="17">
        <f>IF(A83="","",IF(G83="No",J83,0))</f>
      </c>
      <c r="L83" s="18">
        <f>IF(A83="","",MONTH(A83))</f>
      </c>
      <c r="M83" s="18">
        <f>IF(A83="","",YEAR(A83))</f>
      </c>
    </row>
    <row r="84" spans="1:13" x14ac:dyDescent="0.25">
      <c r="A84" s="13"/>
      <c r="B84" s="11"/>
      <c r="C84" s="11"/>
      <c r="D84" s="14"/>
      <c r="E84" s="15"/>
      <c r="F84" s="16"/>
      <c r="G84" s="11"/>
      <c r="H84" s="17">
        <f>IF(A84="","",N(D84)*N(E84))</f>
      </c>
      <c r="I84" s="17">
        <f>IF(A84="","",H84*Settings!$E$4)</f>
      </c>
      <c r="J84" s="17">
        <f>IF(A84="","",H84-I84-N(F84))</f>
      </c>
      <c r="K84" s="17">
        <f>IF(A84="","",IF(G84="No",J84,0))</f>
      </c>
      <c r="L84" s="18">
        <f>IF(A84="","",MONTH(A84))</f>
      </c>
      <c r="M84" s="18">
        <f>IF(A84="","",YEAR(A84))</f>
      </c>
    </row>
    <row r="85" spans="1:13" x14ac:dyDescent="0.25">
      <c r="A85" s="13"/>
      <c r="B85" s="11"/>
      <c r="C85" s="11"/>
      <c r="D85" s="14"/>
      <c r="E85" s="15"/>
      <c r="F85" s="16"/>
      <c r="G85" s="11"/>
      <c r="H85" s="17">
        <f>IF(A85="","",N(D85)*N(E85))</f>
      </c>
      <c r="I85" s="17">
        <f>IF(A85="","",H85*Settings!$E$4)</f>
      </c>
      <c r="J85" s="17">
        <f>IF(A85="","",H85-I85-N(F85))</f>
      </c>
      <c r="K85" s="17">
        <f>IF(A85="","",IF(G85="No",J85,0))</f>
      </c>
      <c r="L85" s="18">
        <f>IF(A85="","",MONTH(A85))</f>
      </c>
      <c r="M85" s="18">
        <f>IF(A85="","",YEAR(A85))</f>
      </c>
    </row>
    <row r="86" spans="1:13" x14ac:dyDescent="0.25">
      <c r="A86" s="13"/>
      <c r="B86" s="11"/>
      <c r="C86" s="11"/>
      <c r="D86" s="14"/>
      <c r="E86" s="15"/>
      <c r="F86" s="16"/>
      <c r="G86" s="11"/>
      <c r="H86" s="17">
        <f>IF(A86="","",N(D86)*N(E86))</f>
      </c>
      <c r="I86" s="17">
        <f>IF(A86="","",H86*Settings!$E$4)</f>
      </c>
      <c r="J86" s="17">
        <f>IF(A86="","",H86-I86-N(F86))</f>
      </c>
      <c r="K86" s="17">
        <f>IF(A86="","",IF(G86="No",J86,0))</f>
      </c>
      <c r="L86" s="18">
        <f>IF(A86="","",MONTH(A86))</f>
      </c>
      <c r="M86" s="18">
        <f>IF(A86="","",YEAR(A86))</f>
      </c>
    </row>
    <row r="87" spans="1:13" x14ac:dyDescent="0.25">
      <c r="A87" s="13"/>
      <c r="B87" s="11"/>
      <c r="C87" s="11"/>
      <c r="D87" s="14"/>
      <c r="E87" s="15"/>
      <c r="F87" s="16"/>
      <c r="G87" s="11"/>
      <c r="H87" s="17">
        <f>IF(A87="","",N(D87)*N(E87))</f>
      </c>
      <c r="I87" s="17">
        <f>IF(A87="","",H87*Settings!$E$4)</f>
      </c>
      <c r="J87" s="17">
        <f>IF(A87="","",H87-I87-N(F87))</f>
      </c>
      <c r="K87" s="17">
        <f>IF(A87="","",IF(G87="No",J87,0))</f>
      </c>
      <c r="L87" s="18">
        <f>IF(A87="","",MONTH(A87))</f>
      </c>
      <c r="M87" s="18">
        <f>IF(A87="","",YEAR(A87))</f>
      </c>
    </row>
    <row r="88" spans="1:13" x14ac:dyDescent="0.25">
      <c r="A88" s="13"/>
      <c r="B88" s="11"/>
      <c r="C88" s="11"/>
      <c r="D88" s="14"/>
      <c r="E88" s="15"/>
      <c r="F88" s="16"/>
      <c r="G88" s="11"/>
      <c r="H88" s="17">
        <f>IF(A88="","",N(D88)*N(E88))</f>
      </c>
      <c r="I88" s="17">
        <f>IF(A88="","",H88*Settings!$E$4)</f>
      </c>
      <c r="J88" s="17">
        <f>IF(A88="","",H88-I88-N(F88))</f>
      </c>
      <c r="K88" s="17">
        <f>IF(A88="","",IF(G88="No",J88,0))</f>
      </c>
      <c r="L88" s="18">
        <f>IF(A88="","",MONTH(A88))</f>
      </c>
      <c r="M88" s="18">
        <f>IF(A88="","",YEAR(A88))</f>
      </c>
    </row>
    <row r="89" spans="1:13" x14ac:dyDescent="0.25">
      <c r="A89" s="13"/>
      <c r="B89" s="11"/>
      <c r="C89" s="11"/>
      <c r="D89" s="14"/>
      <c r="E89" s="15"/>
      <c r="F89" s="16"/>
      <c r="G89" s="11"/>
      <c r="H89" s="17">
        <f>IF(A89="","",N(D89)*N(E89))</f>
      </c>
      <c r="I89" s="17">
        <f>IF(A89="","",H89*Settings!$E$4)</f>
      </c>
      <c r="J89" s="17">
        <f>IF(A89="","",H89-I89-N(F89))</f>
      </c>
      <c r="K89" s="17">
        <f>IF(A89="","",IF(G89="No",J89,0))</f>
      </c>
      <c r="L89" s="18">
        <f>IF(A89="","",MONTH(A89))</f>
      </c>
      <c r="M89" s="18">
        <f>IF(A89="","",YEAR(A89))</f>
      </c>
    </row>
    <row r="90" spans="1:13" x14ac:dyDescent="0.25">
      <c r="A90" s="13"/>
      <c r="B90" s="11"/>
      <c r="C90" s="11"/>
      <c r="D90" s="14"/>
      <c r="E90" s="15"/>
      <c r="F90" s="16"/>
      <c r="G90" s="11"/>
      <c r="H90" s="17">
        <f>IF(A90="","",N(D90)*N(E90))</f>
      </c>
      <c r="I90" s="17">
        <f>IF(A90="","",H90*Settings!$E$4)</f>
      </c>
      <c r="J90" s="17">
        <f>IF(A90="","",H90-I90-N(F90))</f>
      </c>
      <c r="K90" s="17">
        <f>IF(A90="","",IF(G90="No",J90,0))</f>
      </c>
      <c r="L90" s="18">
        <f>IF(A90="","",MONTH(A90))</f>
      </c>
      <c r="M90" s="18">
        <f>IF(A90="","",YEAR(A90))</f>
      </c>
    </row>
    <row r="91" spans="1:13" x14ac:dyDescent="0.25">
      <c r="A91" s="13"/>
      <c r="B91" s="11"/>
      <c r="C91" s="11"/>
      <c r="D91" s="14"/>
      <c r="E91" s="15"/>
      <c r="F91" s="16"/>
      <c r="G91" s="11"/>
      <c r="H91" s="17">
        <f>IF(A91="","",N(D91)*N(E91))</f>
      </c>
      <c r="I91" s="17">
        <f>IF(A91="","",H91*Settings!$E$4)</f>
      </c>
      <c r="J91" s="17">
        <f>IF(A91="","",H91-I91-N(F91))</f>
      </c>
      <c r="K91" s="17">
        <f>IF(A91="","",IF(G91="No",J91,0))</f>
      </c>
      <c r="L91" s="18">
        <f>IF(A91="","",MONTH(A91))</f>
      </c>
      <c r="M91" s="18">
        <f>IF(A91="","",YEAR(A91))</f>
      </c>
    </row>
    <row r="92" spans="1:13" x14ac:dyDescent="0.25">
      <c r="A92" s="13"/>
      <c r="B92" s="11"/>
      <c r="C92" s="11"/>
      <c r="D92" s="14"/>
      <c r="E92" s="15"/>
      <c r="F92" s="16"/>
      <c r="G92" s="11"/>
      <c r="H92" s="17">
        <f>IF(A92="","",N(D92)*N(E92))</f>
      </c>
      <c r="I92" s="17">
        <f>IF(A92="","",H92*Settings!$E$4)</f>
      </c>
      <c r="J92" s="17">
        <f>IF(A92="","",H92-I92-N(F92))</f>
      </c>
      <c r="K92" s="17">
        <f>IF(A92="","",IF(G92="No",J92,0))</f>
      </c>
      <c r="L92" s="18">
        <f>IF(A92="","",MONTH(A92))</f>
      </c>
      <c r="M92" s="18">
        <f>IF(A92="","",YEAR(A92))</f>
      </c>
    </row>
    <row r="93" spans="1:13" x14ac:dyDescent="0.25">
      <c r="A93" s="13"/>
      <c r="B93" s="11"/>
      <c r="C93" s="11"/>
      <c r="D93" s="14"/>
      <c r="E93" s="15"/>
      <c r="F93" s="16"/>
      <c r="G93" s="11"/>
      <c r="H93" s="17">
        <f>IF(A93="","",N(D93)*N(E93))</f>
      </c>
      <c r="I93" s="17">
        <f>IF(A93="","",H93*Settings!$E$4)</f>
      </c>
      <c r="J93" s="17">
        <f>IF(A93="","",H93-I93-N(F93))</f>
      </c>
      <c r="K93" s="17">
        <f>IF(A93="","",IF(G93="No",J93,0))</f>
      </c>
      <c r="L93" s="18">
        <f>IF(A93="","",MONTH(A93))</f>
      </c>
      <c r="M93" s="18">
        <f>IF(A93="","",YEAR(A93))</f>
      </c>
    </row>
    <row r="94" spans="1:13" x14ac:dyDescent="0.25">
      <c r="A94" s="13"/>
      <c r="B94" s="11"/>
      <c r="C94" s="11"/>
      <c r="D94" s="14"/>
      <c r="E94" s="15"/>
      <c r="F94" s="16"/>
      <c r="G94" s="11"/>
      <c r="H94" s="17">
        <f>IF(A94="","",N(D94)*N(E94))</f>
      </c>
      <c r="I94" s="17">
        <f>IF(A94="","",H94*Settings!$E$4)</f>
      </c>
      <c r="J94" s="17">
        <f>IF(A94="","",H94-I94-N(F94))</f>
      </c>
      <c r="K94" s="17">
        <f>IF(A94="","",IF(G94="No",J94,0))</f>
      </c>
      <c r="L94" s="18">
        <f>IF(A94="","",MONTH(A94))</f>
      </c>
      <c r="M94" s="18">
        <f>IF(A94="","",YEAR(A94))</f>
      </c>
    </row>
    <row r="95" spans="1:13" x14ac:dyDescent="0.25">
      <c r="A95" s="13"/>
      <c r="B95" s="11"/>
      <c r="C95" s="11"/>
      <c r="D95" s="14"/>
      <c r="E95" s="15"/>
      <c r="F95" s="16"/>
      <c r="G95" s="11"/>
      <c r="H95" s="17">
        <f>IF(A95="","",N(D95)*N(E95))</f>
      </c>
      <c r="I95" s="17">
        <f>IF(A95="","",H95*Settings!$E$4)</f>
      </c>
      <c r="J95" s="17">
        <f>IF(A95="","",H95-I95-N(F95))</f>
      </c>
      <c r="K95" s="17">
        <f>IF(A95="","",IF(G95="No",J95,0))</f>
      </c>
      <c r="L95" s="18">
        <f>IF(A95="","",MONTH(A95))</f>
      </c>
      <c r="M95" s="18">
        <f>IF(A95="","",YEAR(A95))</f>
      </c>
    </row>
    <row r="96" spans="1:13" x14ac:dyDescent="0.25">
      <c r="A96" s="13"/>
      <c r="B96" s="11"/>
      <c r="C96" s="11"/>
      <c r="D96" s="14"/>
      <c r="E96" s="15"/>
      <c r="F96" s="16"/>
      <c r="G96" s="11"/>
      <c r="H96" s="17">
        <f>IF(A96="","",N(D96)*N(E96))</f>
      </c>
      <c r="I96" s="17">
        <f>IF(A96="","",H96*Settings!$E$4)</f>
      </c>
      <c r="J96" s="17">
        <f>IF(A96="","",H96-I96-N(F96))</f>
      </c>
      <c r="K96" s="17">
        <f>IF(A96="","",IF(G96="No",J96,0))</f>
      </c>
      <c r="L96" s="18">
        <f>IF(A96="","",MONTH(A96))</f>
      </c>
      <c r="M96" s="18">
        <f>IF(A96="","",YEAR(A96))</f>
      </c>
    </row>
    <row r="97" spans="1:13" x14ac:dyDescent="0.25">
      <c r="A97" s="13"/>
      <c r="B97" s="11"/>
      <c r="C97" s="11"/>
      <c r="D97" s="14"/>
      <c r="E97" s="15"/>
      <c r="F97" s="16"/>
      <c r="G97" s="11"/>
      <c r="H97" s="17">
        <f>IF(A97="","",N(D97)*N(E97))</f>
      </c>
      <c r="I97" s="17">
        <f>IF(A97="","",H97*Settings!$E$4)</f>
      </c>
      <c r="J97" s="17">
        <f>IF(A97="","",H97-I97-N(F97))</f>
      </c>
      <c r="K97" s="17">
        <f>IF(A97="","",IF(G97="No",J97,0))</f>
      </c>
      <c r="L97" s="18">
        <f>IF(A97="","",MONTH(A97))</f>
      </c>
      <c r="M97" s="18">
        <f>IF(A97="","",YEAR(A97))</f>
      </c>
    </row>
    <row r="98" spans="1:13" x14ac:dyDescent="0.25">
      <c r="A98" s="13"/>
      <c r="B98" s="11"/>
      <c r="C98" s="11"/>
      <c r="D98" s="14"/>
      <c r="E98" s="15"/>
      <c r="F98" s="16"/>
      <c r="G98" s="11"/>
      <c r="H98" s="17">
        <f>IF(A98="","",N(D98)*N(E98))</f>
      </c>
      <c r="I98" s="17">
        <f>IF(A98="","",H98*Settings!$E$4)</f>
      </c>
      <c r="J98" s="17">
        <f>IF(A98="","",H98-I98-N(F98))</f>
      </c>
      <c r="K98" s="17">
        <f>IF(A98="","",IF(G98="No",J98,0))</f>
      </c>
      <c r="L98" s="18">
        <f>IF(A98="","",MONTH(A98))</f>
      </c>
      <c r="M98" s="18">
        <f>IF(A98="","",YEAR(A98))</f>
      </c>
    </row>
    <row r="99" spans="1:13" x14ac:dyDescent="0.25">
      <c r="A99" s="13"/>
      <c r="B99" s="11"/>
      <c r="C99" s="11"/>
      <c r="D99" s="14"/>
      <c r="E99" s="15"/>
      <c r="F99" s="16"/>
      <c r="G99" s="11"/>
      <c r="H99" s="17">
        <f>IF(A99="","",N(D99)*N(E99))</f>
      </c>
      <c r="I99" s="17">
        <f>IF(A99="","",H99*Settings!$E$4)</f>
      </c>
      <c r="J99" s="17">
        <f>IF(A99="","",H99-I99-N(F99))</f>
      </c>
      <c r="K99" s="17">
        <f>IF(A99="","",IF(G99="No",J99,0))</f>
      </c>
      <c r="L99" s="18">
        <f>IF(A99="","",MONTH(A99))</f>
      </c>
      <c r="M99" s="18">
        <f>IF(A99="","",YEAR(A99))</f>
      </c>
    </row>
    <row r="100" spans="1:13" x14ac:dyDescent="0.25">
      <c r="A100" s="13"/>
      <c r="B100" s="11"/>
      <c r="C100" s="11"/>
      <c r="D100" s="14"/>
      <c r="E100" s="15"/>
      <c r="F100" s="16"/>
      <c r="G100" s="11"/>
      <c r="H100" s="17">
        <f>IF(A100="","",N(D100)*N(E100))</f>
      </c>
      <c r="I100" s="17">
        <f>IF(A100="","",H100*Settings!$E$4)</f>
      </c>
      <c r="J100" s="17">
        <f>IF(A100="","",H100-I100-N(F100))</f>
      </c>
      <c r="K100" s="17">
        <f>IF(A100="","",IF(G100="No",J100,0))</f>
      </c>
      <c r="L100" s="18">
        <f>IF(A100="","",MONTH(A100))</f>
      </c>
      <c r="M100" s="18">
        <f>IF(A100="","",YEAR(A100))</f>
      </c>
    </row>
    <row r="101" spans="1:13" x14ac:dyDescent="0.25">
      <c r="A101" s="13"/>
      <c r="B101" s="11"/>
      <c r="C101" s="11"/>
      <c r="D101" s="14"/>
      <c r="E101" s="15"/>
      <c r="F101" s="16"/>
      <c r="G101" s="11"/>
      <c r="H101" s="17">
        <f>IF(A101="","",N(D101)*N(E101))</f>
      </c>
      <c r="I101" s="17">
        <f>IF(A101="","",H101*Settings!$E$4)</f>
      </c>
      <c r="J101" s="17">
        <f>IF(A101="","",H101-I101-N(F101))</f>
      </c>
      <c r="K101" s="17">
        <f>IF(A101="","",IF(G101="No",J101,0))</f>
      </c>
      <c r="L101" s="18">
        <f>IF(A101="","",MONTH(A101))</f>
      </c>
      <c r="M101" s="18">
        <f>IF(A101="","",YEAR(A101))</f>
      </c>
    </row>
    <row r="102" spans="1:13" x14ac:dyDescent="0.25">
      <c r="A102" s="13"/>
      <c r="B102" s="11"/>
      <c r="C102" s="11"/>
      <c r="D102" s="14"/>
      <c r="E102" s="15"/>
      <c r="F102" s="16"/>
      <c r="G102" s="11"/>
      <c r="H102" s="17">
        <f>IF(A102="","",N(D102)*N(E102))</f>
      </c>
      <c r="I102" s="17">
        <f>IF(A102="","",H102*Settings!$E$4)</f>
      </c>
      <c r="J102" s="17">
        <f>IF(A102="","",H102-I102-N(F102))</f>
      </c>
      <c r="K102" s="17">
        <f>IF(A102="","",IF(G102="No",J102,0))</f>
      </c>
      <c r="L102" s="18">
        <f>IF(A102="","",MONTH(A102))</f>
      </c>
      <c r="M102" s="18">
        <f>IF(A102="","",YEAR(A102))</f>
      </c>
    </row>
    <row r="103" spans="1:13" x14ac:dyDescent="0.25">
      <c r="A103" s="13"/>
      <c r="B103" s="11"/>
      <c r="C103" s="11"/>
      <c r="D103" s="14"/>
      <c r="E103" s="15"/>
      <c r="F103" s="16"/>
      <c r="G103" s="11"/>
      <c r="H103" s="17">
        <f>IF(A103="","",N(D103)*N(E103))</f>
      </c>
      <c r="I103" s="17">
        <f>IF(A103="","",H103*Settings!$E$4)</f>
      </c>
      <c r="J103" s="17">
        <f>IF(A103="","",H103-I103-N(F103))</f>
      </c>
      <c r="K103" s="17">
        <f>IF(A103="","",IF(G103="No",J103,0))</f>
      </c>
      <c r="L103" s="18">
        <f>IF(A103="","",MONTH(A103))</f>
      </c>
      <c r="M103" s="18">
        <f>IF(A103="","",YEAR(A103))</f>
      </c>
    </row>
    <row r="104" spans="1:13" x14ac:dyDescent="0.25">
      <c r="A104" s="13"/>
      <c r="B104" s="11"/>
      <c r="C104" s="11"/>
      <c r="D104" s="14"/>
      <c r="E104" s="15"/>
      <c r="F104" s="16"/>
      <c r="G104" s="11"/>
      <c r="H104" s="17">
        <f>IF(A104="","",N(D104)*N(E104))</f>
      </c>
      <c r="I104" s="17">
        <f>IF(A104="","",H104*Settings!$E$4)</f>
      </c>
      <c r="J104" s="17">
        <f>IF(A104="","",H104-I104-N(F104))</f>
      </c>
      <c r="K104" s="17">
        <f>IF(A104="","",IF(G104="No",J104,0))</f>
      </c>
      <c r="L104" s="18">
        <f>IF(A104="","",MONTH(A104))</f>
      </c>
      <c r="M104" s="18">
        <f>IF(A104="","",YEAR(A104))</f>
      </c>
    </row>
    <row r="105" spans="1:13" x14ac:dyDescent="0.25">
      <c r="A105" s="13"/>
      <c r="B105" s="11"/>
      <c r="C105" s="11"/>
      <c r="D105" s="14"/>
      <c r="E105" s="15"/>
      <c r="F105" s="16"/>
      <c r="G105" s="11"/>
      <c r="H105" s="17">
        <f>IF(A105="","",N(D105)*N(E105))</f>
      </c>
      <c r="I105" s="17">
        <f>IF(A105="","",H105*Settings!$E$4)</f>
      </c>
      <c r="J105" s="17">
        <f>IF(A105="","",H105-I105-N(F105))</f>
      </c>
      <c r="K105" s="17">
        <f>IF(A105="","",IF(G105="No",J105,0))</f>
      </c>
      <c r="L105" s="18">
        <f>IF(A105="","",MONTH(A105))</f>
      </c>
      <c r="M105" s="18">
        <f>IF(A105="","",YEAR(A105))</f>
      </c>
    </row>
    <row r="106" spans="1:13" x14ac:dyDescent="0.25">
      <c r="A106" s="13"/>
      <c r="B106" s="11"/>
      <c r="C106" s="11"/>
      <c r="D106" s="14"/>
      <c r="E106" s="15"/>
      <c r="F106" s="16"/>
      <c r="G106" s="11"/>
      <c r="H106" s="17">
        <f>IF(A106="","",N(D106)*N(E106))</f>
      </c>
      <c r="I106" s="17">
        <f>IF(A106="","",H106*Settings!$E$4)</f>
      </c>
      <c r="J106" s="17">
        <f>IF(A106="","",H106-I106-N(F106))</f>
      </c>
      <c r="K106" s="17">
        <f>IF(A106="","",IF(G106="No",J106,0))</f>
      </c>
      <c r="L106" s="18">
        <f>IF(A106="","",MONTH(A106))</f>
      </c>
      <c r="M106" s="18">
        <f>IF(A106="","",YEAR(A106))</f>
      </c>
    </row>
    <row r="107" spans="1:13" x14ac:dyDescent="0.25">
      <c r="A107" s="13"/>
      <c r="B107" s="11"/>
      <c r="C107" s="11"/>
      <c r="D107" s="14"/>
      <c r="E107" s="15"/>
      <c r="F107" s="16"/>
      <c r="G107" s="11"/>
      <c r="H107" s="17">
        <f>IF(A107="","",N(D107)*N(E107))</f>
      </c>
      <c r="I107" s="17">
        <f>IF(A107="","",H107*Settings!$E$4)</f>
      </c>
      <c r="J107" s="17">
        <f>IF(A107="","",H107-I107-N(F107))</f>
      </c>
      <c r="K107" s="17">
        <f>IF(A107="","",IF(G107="No",J107,0))</f>
      </c>
      <c r="L107" s="18">
        <f>IF(A107="","",MONTH(A107))</f>
      </c>
      <c r="M107" s="18">
        <f>IF(A107="","",YEAR(A107))</f>
      </c>
    </row>
    <row r="108" spans="1:13" x14ac:dyDescent="0.25">
      <c r="A108" s="13"/>
      <c r="B108" s="11"/>
      <c r="C108" s="11"/>
      <c r="D108" s="14"/>
      <c r="E108" s="15"/>
      <c r="F108" s="16"/>
      <c r="G108" s="11"/>
      <c r="H108" s="17">
        <f>IF(A108="","",N(D108)*N(E108))</f>
      </c>
      <c r="I108" s="17">
        <f>IF(A108="","",H108*Settings!$E$4)</f>
      </c>
      <c r="J108" s="17">
        <f>IF(A108="","",H108-I108-N(F108))</f>
      </c>
      <c r="K108" s="17">
        <f>IF(A108="","",IF(G108="No",J108,0))</f>
      </c>
      <c r="L108" s="18">
        <f>IF(A108="","",MONTH(A108))</f>
      </c>
      <c r="M108" s="18">
        <f>IF(A108="","",YEAR(A108))</f>
      </c>
    </row>
    <row r="109" spans="1:13" x14ac:dyDescent="0.25">
      <c r="A109" s="13"/>
      <c r="B109" s="11"/>
      <c r="C109" s="11"/>
      <c r="D109" s="14"/>
      <c r="E109" s="15"/>
      <c r="F109" s="16"/>
      <c r="G109" s="11"/>
      <c r="H109" s="17">
        <f>IF(A109="","",N(D109)*N(E109))</f>
      </c>
      <c r="I109" s="17">
        <f>IF(A109="","",H109*Settings!$E$4)</f>
      </c>
      <c r="J109" s="17">
        <f>IF(A109="","",H109-I109-N(F109))</f>
      </c>
      <c r="K109" s="17">
        <f>IF(A109="","",IF(G109="No",J109,0))</f>
      </c>
      <c r="L109" s="18">
        <f>IF(A109="","",MONTH(A109))</f>
      </c>
      <c r="M109" s="18">
        <f>IF(A109="","",YEAR(A109))</f>
      </c>
    </row>
    <row r="110" spans="1:13" x14ac:dyDescent="0.25">
      <c r="A110" s="13"/>
      <c r="B110" s="11"/>
      <c r="C110" s="11"/>
      <c r="D110" s="14"/>
      <c r="E110" s="15"/>
      <c r="F110" s="16"/>
      <c r="G110" s="11"/>
      <c r="H110" s="17">
        <f>IF(A110="","",N(D110)*N(E110))</f>
      </c>
      <c r="I110" s="17">
        <f>IF(A110="","",H110*Settings!$E$4)</f>
      </c>
      <c r="J110" s="17">
        <f>IF(A110="","",H110-I110-N(F110))</f>
      </c>
      <c r="K110" s="17">
        <f>IF(A110="","",IF(G110="No",J110,0))</f>
      </c>
      <c r="L110" s="18">
        <f>IF(A110="","",MONTH(A110))</f>
      </c>
      <c r="M110" s="18">
        <f>IF(A110="","",YEAR(A110))</f>
      </c>
    </row>
    <row r="111" spans="1:13" x14ac:dyDescent="0.25">
      <c r="A111" s="13"/>
      <c r="B111" s="11"/>
      <c r="C111" s="11"/>
      <c r="D111" s="14"/>
      <c r="E111" s="15"/>
      <c r="F111" s="16"/>
      <c r="G111" s="11"/>
      <c r="H111" s="17">
        <f>IF(A111="","",N(D111)*N(E111))</f>
      </c>
      <c r="I111" s="17">
        <f>IF(A111="","",H111*Settings!$E$4)</f>
      </c>
      <c r="J111" s="17">
        <f>IF(A111="","",H111-I111-N(F111))</f>
      </c>
      <c r="K111" s="17">
        <f>IF(A111="","",IF(G111="No",J111,0))</f>
      </c>
      <c r="L111" s="18">
        <f>IF(A111="","",MONTH(A111))</f>
      </c>
      <c r="M111" s="18">
        <f>IF(A111="","",YEAR(A111))</f>
      </c>
    </row>
    <row r="112" spans="1:13" x14ac:dyDescent="0.25">
      <c r="A112" s="13"/>
      <c r="B112" s="11"/>
      <c r="C112" s="11"/>
      <c r="D112" s="14"/>
      <c r="E112" s="15"/>
      <c r="F112" s="16"/>
      <c r="G112" s="11"/>
      <c r="H112" s="17">
        <f>IF(A112="","",N(D112)*N(E112))</f>
      </c>
      <c r="I112" s="17">
        <f>IF(A112="","",H112*Settings!$E$4)</f>
      </c>
      <c r="J112" s="17">
        <f>IF(A112="","",H112-I112-N(F112))</f>
      </c>
      <c r="K112" s="17">
        <f>IF(A112="","",IF(G112="No",J112,0))</f>
      </c>
      <c r="L112" s="18">
        <f>IF(A112="","",MONTH(A112))</f>
      </c>
      <c r="M112" s="18">
        <f>IF(A112="","",YEAR(A112))</f>
      </c>
    </row>
    <row r="113" spans="1:13" x14ac:dyDescent="0.25">
      <c r="A113" s="13"/>
      <c r="B113" s="11"/>
      <c r="C113" s="11"/>
      <c r="D113" s="14"/>
      <c r="E113" s="15"/>
      <c r="F113" s="16"/>
      <c r="G113" s="11"/>
      <c r="H113" s="17">
        <f>IF(A113="","",N(D113)*N(E113))</f>
      </c>
      <c r="I113" s="17">
        <f>IF(A113="","",H113*Settings!$E$4)</f>
      </c>
      <c r="J113" s="17">
        <f>IF(A113="","",H113-I113-N(F113))</f>
      </c>
      <c r="K113" s="17">
        <f>IF(A113="","",IF(G113="No",J113,0))</f>
      </c>
      <c r="L113" s="18">
        <f>IF(A113="","",MONTH(A113))</f>
      </c>
      <c r="M113" s="18">
        <f>IF(A113="","",YEAR(A113))</f>
      </c>
    </row>
    <row r="114" spans="1:13" x14ac:dyDescent="0.25">
      <c r="A114" s="13"/>
      <c r="B114" s="11"/>
      <c r="C114" s="11"/>
      <c r="D114" s="14"/>
      <c r="E114" s="15"/>
      <c r="F114" s="16"/>
      <c r="G114" s="11"/>
      <c r="H114" s="17">
        <f>IF(A114="","",N(D114)*N(E114))</f>
      </c>
      <c r="I114" s="17">
        <f>IF(A114="","",H114*Settings!$E$4)</f>
      </c>
      <c r="J114" s="17">
        <f>IF(A114="","",H114-I114-N(F114))</f>
      </c>
      <c r="K114" s="17">
        <f>IF(A114="","",IF(G114="No",J114,0))</f>
      </c>
      <c r="L114" s="18">
        <f>IF(A114="","",MONTH(A114))</f>
      </c>
      <c r="M114" s="18">
        <f>IF(A114="","",YEAR(A114))</f>
      </c>
    </row>
    <row r="115" spans="1:13" x14ac:dyDescent="0.25">
      <c r="A115" s="13"/>
      <c r="B115" s="11"/>
      <c r="C115" s="11"/>
      <c r="D115" s="14"/>
      <c r="E115" s="15"/>
      <c r="F115" s="16"/>
      <c r="G115" s="11"/>
      <c r="H115" s="17">
        <f>IF(A115="","",N(D115)*N(E115))</f>
      </c>
      <c r="I115" s="17">
        <f>IF(A115="","",H115*Settings!$E$4)</f>
      </c>
      <c r="J115" s="17">
        <f>IF(A115="","",H115-I115-N(F115))</f>
      </c>
      <c r="K115" s="17">
        <f>IF(A115="","",IF(G115="No",J115,0))</f>
      </c>
      <c r="L115" s="18">
        <f>IF(A115="","",MONTH(A115))</f>
      </c>
      <c r="M115" s="18">
        <f>IF(A115="","",YEAR(A115))</f>
      </c>
    </row>
    <row r="116" spans="1:13" x14ac:dyDescent="0.25">
      <c r="A116" s="13"/>
      <c r="B116" s="11"/>
      <c r="C116" s="11"/>
      <c r="D116" s="14"/>
      <c r="E116" s="15"/>
      <c r="F116" s="16"/>
      <c r="G116" s="11"/>
      <c r="H116" s="17">
        <f>IF(A116="","",N(D116)*N(E116))</f>
      </c>
      <c r="I116" s="17">
        <f>IF(A116="","",H116*Settings!$E$4)</f>
      </c>
      <c r="J116" s="17">
        <f>IF(A116="","",H116-I116-N(F116))</f>
      </c>
      <c r="K116" s="17">
        <f>IF(A116="","",IF(G116="No",J116,0))</f>
      </c>
      <c r="L116" s="18">
        <f>IF(A116="","",MONTH(A116))</f>
      </c>
      <c r="M116" s="18">
        <f>IF(A116="","",YEAR(A116))</f>
      </c>
    </row>
    <row r="117" spans="1:13" x14ac:dyDescent="0.25">
      <c r="A117" s="13"/>
      <c r="B117" s="11"/>
      <c r="C117" s="11"/>
      <c r="D117" s="14"/>
      <c r="E117" s="15"/>
      <c r="F117" s="16"/>
      <c r="G117" s="11"/>
      <c r="H117" s="17">
        <f>IF(A117="","",N(D117)*N(E117))</f>
      </c>
      <c r="I117" s="17">
        <f>IF(A117="","",H117*Settings!$E$4)</f>
      </c>
      <c r="J117" s="17">
        <f>IF(A117="","",H117-I117-N(F117))</f>
      </c>
      <c r="K117" s="17">
        <f>IF(A117="","",IF(G117="No",J117,0))</f>
      </c>
      <c r="L117" s="18">
        <f>IF(A117="","",MONTH(A117))</f>
      </c>
      <c r="M117" s="18">
        <f>IF(A117="","",YEAR(A117))</f>
      </c>
    </row>
    <row r="118" spans="1:13" x14ac:dyDescent="0.25">
      <c r="A118" s="13"/>
      <c r="B118" s="11"/>
      <c r="C118" s="11"/>
      <c r="D118" s="14"/>
      <c r="E118" s="15"/>
      <c r="F118" s="16"/>
      <c r="G118" s="11"/>
      <c r="H118" s="17">
        <f>IF(A118="","",N(D118)*N(E118))</f>
      </c>
      <c r="I118" s="17">
        <f>IF(A118="","",H118*Settings!$E$4)</f>
      </c>
      <c r="J118" s="17">
        <f>IF(A118="","",H118-I118-N(F118))</f>
      </c>
      <c r="K118" s="17">
        <f>IF(A118="","",IF(G118="No",J118,0))</f>
      </c>
      <c r="L118" s="18">
        <f>IF(A118="","",MONTH(A118))</f>
      </c>
      <c r="M118" s="18">
        <f>IF(A118="","",YEAR(A118))</f>
      </c>
    </row>
    <row r="119" spans="1:13" x14ac:dyDescent="0.25">
      <c r="A119" s="13"/>
      <c r="B119" s="11"/>
      <c r="C119" s="11"/>
      <c r="D119" s="14"/>
      <c r="E119" s="15"/>
      <c r="F119" s="16"/>
      <c r="G119" s="11"/>
      <c r="H119" s="17">
        <f>IF(A119="","",N(D119)*N(E119))</f>
      </c>
      <c r="I119" s="17">
        <f>IF(A119="","",H119*Settings!$E$4)</f>
      </c>
      <c r="J119" s="17">
        <f>IF(A119="","",H119-I119-N(F119))</f>
      </c>
      <c r="K119" s="17">
        <f>IF(A119="","",IF(G119="No",J119,0))</f>
      </c>
      <c r="L119" s="18">
        <f>IF(A119="","",MONTH(A119))</f>
      </c>
      <c r="M119" s="18">
        <f>IF(A119="","",YEAR(A119))</f>
      </c>
    </row>
    <row r="120" spans="1:13" x14ac:dyDescent="0.25">
      <c r="A120" s="13"/>
      <c r="B120" s="11"/>
      <c r="C120" s="11"/>
      <c r="D120" s="14"/>
      <c r="E120" s="15"/>
      <c r="F120" s="16"/>
      <c r="G120" s="11"/>
      <c r="H120" s="17">
        <f>IF(A120="","",N(D120)*N(E120))</f>
      </c>
      <c r="I120" s="17">
        <f>IF(A120="","",H120*Settings!$E$4)</f>
      </c>
      <c r="J120" s="17">
        <f>IF(A120="","",H120-I120-N(F120))</f>
      </c>
      <c r="K120" s="17">
        <f>IF(A120="","",IF(G120="No",J120,0))</f>
      </c>
      <c r="L120" s="18">
        <f>IF(A120="","",MONTH(A120))</f>
      </c>
      <c r="M120" s="18">
        <f>IF(A120="","",YEAR(A120))</f>
      </c>
    </row>
    <row r="121" spans="1:13" x14ac:dyDescent="0.25">
      <c r="A121" s="13"/>
      <c r="B121" s="11"/>
      <c r="C121" s="11"/>
      <c r="D121" s="14"/>
      <c r="E121" s="15"/>
      <c r="F121" s="16"/>
      <c r="G121" s="11"/>
      <c r="H121" s="17">
        <f>IF(A121="","",N(D121)*N(E121))</f>
      </c>
      <c r="I121" s="17">
        <f>IF(A121="","",H121*Settings!$E$4)</f>
      </c>
      <c r="J121" s="17">
        <f>IF(A121="","",H121-I121-N(F121))</f>
      </c>
      <c r="K121" s="17">
        <f>IF(A121="","",IF(G121="No",J121,0))</f>
      </c>
      <c r="L121" s="18">
        <f>IF(A121="","",MONTH(A121))</f>
      </c>
      <c r="M121" s="18">
        <f>IF(A121="","",YEAR(A121))</f>
      </c>
    </row>
    <row r="122" spans="1:13" x14ac:dyDescent="0.25">
      <c r="A122" s="13"/>
      <c r="B122" s="11"/>
      <c r="C122" s="11"/>
      <c r="D122" s="14"/>
      <c r="E122" s="15"/>
      <c r="F122" s="16"/>
      <c r="G122" s="11"/>
      <c r="H122" s="17">
        <f>IF(A122="","",N(D122)*N(E122))</f>
      </c>
      <c r="I122" s="17">
        <f>IF(A122="","",H122*Settings!$E$4)</f>
      </c>
      <c r="J122" s="17">
        <f>IF(A122="","",H122-I122-N(F122))</f>
      </c>
      <c r="K122" s="17">
        <f>IF(A122="","",IF(G122="No",J122,0))</f>
      </c>
      <c r="L122" s="18">
        <f>IF(A122="","",MONTH(A122))</f>
      </c>
      <c r="M122" s="18">
        <f>IF(A122="","",YEAR(A122))</f>
      </c>
    </row>
    <row r="123" spans="1:13" x14ac:dyDescent="0.25">
      <c r="A123" s="13"/>
      <c r="B123" s="11"/>
      <c r="C123" s="11"/>
      <c r="D123" s="14"/>
      <c r="E123" s="15"/>
      <c r="F123" s="16"/>
      <c r="G123" s="11"/>
      <c r="H123" s="17">
        <f>IF(A123="","",N(D123)*N(E123))</f>
      </c>
      <c r="I123" s="17">
        <f>IF(A123="","",H123*Settings!$E$4)</f>
      </c>
      <c r="J123" s="17">
        <f>IF(A123="","",H123-I123-N(F123))</f>
      </c>
      <c r="K123" s="17">
        <f>IF(A123="","",IF(G123="No",J123,0))</f>
      </c>
      <c r="L123" s="18">
        <f>IF(A123="","",MONTH(A123))</f>
      </c>
      <c r="M123" s="18">
        <f>IF(A123="","",YEAR(A123))</f>
      </c>
    </row>
    <row r="124" spans="1:13" x14ac:dyDescent="0.25">
      <c r="A124" s="13"/>
      <c r="B124" s="11"/>
      <c r="C124" s="11"/>
      <c r="D124" s="14"/>
      <c r="E124" s="15"/>
      <c r="F124" s="16"/>
      <c r="G124" s="11"/>
      <c r="H124" s="17">
        <f>IF(A124="","",N(D124)*N(E124))</f>
      </c>
      <c r="I124" s="17">
        <f>IF(A124="","",H124*Settings!$E$4)</f>
      </c>
      <c r="J124" s="17">
        <f>IF(A124="","",H124-I124-N(F124))</f>
      </c>
      <c r="K124" s="17">
        <f>IF(A124="","",IF(G124="No",J124,0))</f>
      </c>
      <c r="L124" s="18">
        <f>IF(A124="","",MONTH(A124))</f>
      </c>
      <c r="M124" s="18">
        <f>IF(A124="","",YEAR(A124))</f>
      </c>
    </row>
    <row r="125" spans="1:13" x14ac:dyDescent="0.25">
      <c r="A125" s="13"/>
      <c r="B125" s="11"/>
      <c r="C125" s="11"/>
      <c r="D125" s="14"/>
      <c r="E125" s="15"/>
      <c r="F125" s="16"/>
      <c r="G125" s="11"/>
      <c r="H125" s="17">
        <f>IF(A125="","",N(D125)*N(E125))</f>
      </c>
      <c r="I125" s="17">
        <f>IF(A125="","",H125*Settings!$E$4)</f>
      </c>
      <c r="J125" s="17">
        <f>IF(A125="","",H125-I125-N(F125))</f>
      </c>
      <c r="K125" s="17">
        <f>IF(A125="","",IF(G125="No",J125,0))</f>
      </c>
      <c r="L125" s="18">
        <f>IF(A125="","",MONTH(A125))</f>
      </c>
      <c r="M125" s="18">
        <f>IF(A125="","",YEAR(A125))</f>
      </c>
    </row>
    <row r="126" spans="1:13" x14ac:dyDescent="0.25">
      <c r="A126" s="13"/>
      <c r="B126" s="11"/>
      <c r="C126" s="11"/>
      <c r="D126" s="14"/>
      <c r="E126" s="15"/>
      <c r="F126" s="16"/>
      <c r="G126" s="11"/>
      <c r="H126" s="17">
        <f>IF(A126="","",N(D126)*N(E126))</f>
      </c>
      <c r="I126" s="17">
        <f>IF(A126="","",H126*Settings!$E$4)</f>
      </c>
      <c r="J126" s="17">
        <f>IF(A126="","",H126-I126-N(F126))</f>
      </c>
      <c r="K126" s="17">
        <f>IF(A126="","",IF(G126="No",J126,0))</f>
      </c>
      <c r="L126" s="18">
        <f>IF(A126="","",MONTH(A126))</f>
      </c>
      <c r="M126" s="18">
        <f>IF(A126="","",YEAR(A126))</f>
      </c>
    </row>
    <row r="127" spans="1:13" x14ac:dyDescent="0.25">
      <c r="A127" s="13"/>
      <c r="B127" s="11"/>
      <c r="C127" s="11"/>
      <c r="D127" s="14"/>
      <c r="E127" s="15"/>
      <c r="F127" s="16"/>
      <c r="G127" s="11"/>
      <c r="H127" s="17">
        <f>IF(A127="","",N(D127)*N(E127))</f>
      </c>
      <c r="I127" s="17">
        <f>IF(A127="","",H127*Settings!$E$4)</f>
      </c>
      <c r="J127" s="17">
        <f>IF(A127="","",H127-I127-N(F127))</f>
      </c>
      <c r="K127" s="17">
        <f>IF(A127="","",IF(G127="No",J127,0))</f>
      </c>
      <c r="L127" s="18">
        <f>IF(A127="","",MONTH(A127))</f>
      </c>
      <c r="M127" s="18">
        <f>IF(A127="","",YEAR(A127))</f>
      </c>
    </row>
    <row r="128" spans="1:13" x14ac:dyDescent="0.25">
      <c r="A128" s="13"/>
      <c r="B128" s="11"/>
      <c r="C128" s="11"/>
      <c r="D128" s="14"/>
      <c r="E128" s="15"/>
      <c r="F128" s="16"/>
      <c r="G128" s="11"/>
      <c r="H128" s="17">
        <f>IF(A128="","",N(D128)*N(E128))</f>
      </c>
      <c r="I128" s="17">
        <f>IF(A128="","",H128*Settings!$E$4)</f>
      </c>
      <c r="J128" s="17">
        <f>IF(A128="","",H128-I128-N(F128))</f>
      </c>
      <c r="K128" s="17">
        <f>IF(A128="","",IF(G128="No",J128,0))</f>
      </c>
      <c r="L128" s="18">
        <f>IF(A128="","",MONTH(A128))</f>
      </c>
      <c r="M128" s="18">
        <f>IF(A128="","",YEAR(A128))</f>
      </c>
    </row>
    <row r="129" spans="1:13" x14ac:dyDescent="0.25">
      <c r="A129" s="13"/>
      <c r="B129" s="11"/>
      <c r="C129" s="11"/>
      <c r="D129" s="14"/>
      <c r="E129" s="15"/>
      <c r="F129" s="16"/>
      <c r="G129" s="11"/>
      <c r="H129" s="17">
        <f>IF(A129="","",N(D129)*N(E129))</f>
      </c>
      <c r="I129" s="17">
        <f>IF(A129="","",H129*Settings!$E$4)</f>
      </c>
      <c r="J129" s="17">
        <f>IF(A129="","",H129-I129-N(F129))</f>
      </c>
      <c r="K129" s="17">
        <f>IF(A129="","",IF(G129="No",J129,0))</f>
      </c>
      <c r="L129" s="18">
        <f>IF(A129="","",MONTH(A129))</f>
      </c>
      <c r="M129" s="18">
        <f>IF(A129="","",YEAR(A129))</f>
      </c>
    </row>
    <row r="130" spans="1:13" x14ac:dyDescent="0.25">
      <c r="A130" s="13"/>
      <c r="B130" s="11"/>
      <c r="C130" s="11"/>
      <c r="D130" s="14"/>
      <c r="E130" s="15"/>
      <c r="F130" s="16"/>
      <c r="G130" s="11"/>
      <c r="H130" s="17">
        <f>IF(A130="","",N(D130)*N(E130))</f>
      </c>
      <c r="I130" s="17">
        <f>IF(A130="","",H130*Settings!$E$4)</f>
      </c>
      <c r="J130" s="17">
        <f>IF(A130="","",H130-I130-N(F130))</f>
      </c>
      <c r="K130" s="17">
        <f>IF(A130="","",IF(G130="No",J130,0))</f>
      </c>
      <c r="L130" s="18">
        <f>IF(A130="","",MONTH(A130))</f>
      </c>
      <c r="M130" s="18">
        <f>IF(A130="","",YEAR(A130))</f>
      </c>
    </row>
    <row r="131" spans="1:13" x14ac:dyDescent="0.25">
      <c r="A131" s="13"/>
      <c r="B131" s="11"/>
      <c r="C131" s="11"/>
      <c r="D131" s="14"/>
      <c r="E131" s="15"/>
      <c r="F131" s="16"/>
      <c r="G131" s="11"/>
      <c r="H131" s="17">
        <f>IF(A131="","",N(D131)*N(E131))</f>
      </c>
      <c r="I131" s="17">
        <f>IF(A131="","",H131*Settings!$E$4)</f>
      </c>
      <c r="J131" s="17">
        <f>IF(A131="","",H131-I131-N(F131))</f>
      </c>
      <c r="K131" s="17">
        <f>IF(A131="","",IF(G131="No",J131,0))</f>
      </c>
      <c r="L131" s="18">
        <f>IF(A131="","",MONTH(A131))</f>
      </c>
      <c r="M131" s="18">
        <f>IF(A131="","",YEAR(A131))</f>
      </c>
    </row>
    <row r="132" spans="1:13" x14ac:dyDescent="0.25">
      <c r="A132" s="13"/>
      <c r="B132" s="11"/>
      <c r="C132" s="11"/>
      <c r="D132" s="14"/>
      <c r="E132" s="15"/>
      <c r="F132" s="16"/>
      <c r="G132" s="11"/>
      <c r="H132" s="17">
        <f>IF(A132="","",N(D132)*N(E132))</f>
      </c>
      <c r="I132" s="17">
        <f>IF(A132="","",H132*Settings!$E$4)</f>
      </c>
      <c r="J132" s="17">
        <f>IF(A132="","",H132-I132-N(F132))</f>
      </c>
      <c r="K132" s="17">
        <f>IF(A132="","",IF(G132="No",J132,0))</f>
      </c>
      <c r="L132" s="18">
        <f>IF(A132="","",MONTH(A132))</f>
      </c>
      <c r="M132" s="18">
        <f>IF(A132="","",YEAR(A132))</f>
      </c>
    </row>
    <row r="133" spans="1:13" x14ac:dyDescent="0.25">
      <c r="A133" s="13"/>
      <c r="B133" s="11"/>
      <c r="C133" s="11"/>
      <c r="D133" s="14"/>
      <c r="E133" s="15"/>
      <c r="F133" s="16"/>
      <c r="G133" s="11"/>
      <c r="H133" s="17">
        <f>IF(A133="","",N(D133)*N(E133))</f>
      </c>
      <c r="I133" s="17">
        <f>IF(A133="","",H133*Settings!$E$4)</f>
      </c>
      <c r="J133" s="17">
        <f>IF(A133="","",H133-I133-N(F133))</f>
      </c>
      <c r="K133" s="17">
        <f>IF(A133="","",IF(G133="No",J133,0))</f>
      </c>
      <c r="L133" s="18">
        <f>IF(A133="","",MONTH(A133))</f>
      </c>
      <c r="M133" s="18">
        <f>IF(A133="","",YEAR(A133))</f>
      </c>
    </row>
    <row r="134" spans="1:13" x14ac:dyDescent="0.25">
      <c r="A134" s="13"/>
      <c r="B134" s="11"/>
      <c r="C134" s="11"/>
      <c r="D134" s="14"/>
      <c r="E134" s="15"/>
      <c r="F134" s="16"/>
      <c r="G134" s="11"/>
      <c r="H134" s="17">
        <f>IF(A134="","",N(D134)*N(E134))</f>
      </c>
      <c r="I134" s="17">
        <f>IF(A134="","",H134*Settings!$E$4)</f>
      </c>
      <c r="J134" s="17">
        <f>IF(A134="","",H134-I134-N(F134))</f>
      </c>
      <c r="K134" s="17">
        <f>IF(A134="","",IF(G134="No",J134,0))</f>
      </c>
      <c r="L134" s="18">
        <f>IF(A134="","",MONTH(A134))</f>
      </c>
      <c r="M134" s="18">
        <f>IF(A134="","",YEAR(A134))</f>
      </c>
    </row>
    <row r="135" spans="1:13" x14ac:dyDescent="0.25">
      <c r="A135" s="13"/>
      <c r="B135" s="11"/>
      <c r="C135" s="11"/>
      <c r="D135" s="14"/>
      <c r="E135" s="15"/>
      <c r="F135" s="16"/>
      <c r="G135" s="11"/>
      <c r="H135" s="17">
        <f>IF(A135="","",N(D135)*N(E135))</f>
      </c>
      <c r="I135" s="17">
        <f>IF(A135="","",H135*Settings!$E$4)</f>
      </c>
      <c r="J135" s="17">
        <f>IF(A135="","",H135-I135-N(F135))</f>
      </c>
      <c r="K135" s="17">
        <f>IF(A135="","",IF(G135="No",J135,0))</f>
      </c>
      <c r="L135" s="18">
        <f>IF(A135="","",MONTH(A135))</f>
      </c>
      <c r="M135" s="18">
        <f>IF(A135="","",YEAR(A135))</f>
      </c>
    </row>
    <row r="136" spans="1:13" x14ac:dyDescent="0.25">
      <c r="A136" s="13"/>
      <c r="B136" s="11"/>
      <c r="C136" s="11"/>
      <c r="D136" s="14"/>
      <c r="E136" s="15"/>
      <c r="F136" s="16"/>
      <c r="G136" s="11"/>
      <c r="H136" s="17">
        <f>IF(A136="","",N(D136)*N(E136))</f>
      </c>
      <c r="I136" s="17">
        <f>IF(A136="","",H136*Settings!$E$4)</f>
      </c>
      <c r="J136" s="17">
        <f>IF(A136="","",H136-I136-N(F136))</f>
      </c>
      <c r="K136" s="17">
        <f>IF(A136="","",IF(G136="No",J136,0))</f>
      </c>
      <c r="L136" s="18">
        <f>IF(A136="","",MONTH(A136))</f>
      </c>
      <c r="M136" s="18">
        <f>IF(A136="","",YEAR(A136))</f>
      </c>
    </row>
    <row r="137" spans="1:13" x14ac:dyDescent="0.25">
      <c r="A137" s="13"/>
      <c r="B137" s="11"/>
      <c r="C137" s="11"/>
      <c r="D137" s="14"/>
      <c r="E137" s="15"/>
      <c r="F137" s="16"/>
      <c r="G137" s="11"/>
      <c r="H137" s="17">
        <f>IF(A137="","",N(D137)*N(E137))</f>
      </c>
      <c r="I137" s="17">
        <f>IF(A137="","",H137*Settings!$E$4)</f>
      </c>
      <c r="J137" s="17">
        <f>IF(A137="","",H137-I137-N(F137))</f>
      </c>
      <c r="K137" s="17">
        <f>IF(A137="","",IF(G137="No",J137,0))</f>
      </c>
      <c r="L137" s="18">
        <f>IF(A137="","",MONTH(A137))</f>
      </c>
      <c r="M137" s="18">
        <f>IF(A137="","",YEAR(A137))</f>
      </c>
    </row>
    <row r="138" spans="1:13" x14ac:dyDescent="0.25">
      <c r="A138" s="13"/>
      <c r="B138" s="11"/>
      <c r="C138" s="11"/>
      <c r="D138" s="14"/>
      <c r="E138" s="15"/>
      <c r="F138" s="16"/>
      <c r="G138" s="11"/>
      <c r="H138" s="17">
        <f>IF(A138="","",N(D138)*N(E138))</f>
      </c>
      <c r="I138" s="17">
        <f>IF(A138="","",H138*Settings!$E$4)</f>
      </c>
      <c r="J138" s="17">
        <f>IF(A138="","",H138-I138-N(F138))</f>
      </c>
      <c r="K138" s="17">
        <f>IF(A138="","",IF(G138="No",J138,0))</f>
      </c>
      <c r="L138" s="18">
        <f>IF(A138="","",MONTH(A138))</f>
      </c>
      <c r="M138" s="18">
        <f>IF(A138="","",YEAR(A138))</f>
      </c>
    </row>
    <row r="139" spans="1:13" x14ac:dyDescent="0.25">
      <c r="A139" s="13"/>
      <c r="B139" s="11"/>
      <c r="C139" s="11"/>
      <c r="D139" s="14"/>
      <c r="E139" s="15"/>
      <c r="F139" s="16"/>
      <c r="G139" s="11"/>
      <c r="H139" s="17">
        <f>IF(A139="","",N(D139)*N(E139))</f>
      </c>
      <c r="I139" s="17">
        <f>IF(A139="","",H139*Settings!$E$4)</f>
      </c>
      <c r="J139" s="17">
        <f>IF(A139="","",H139-I139-N(F139))</f>
      </c>
      <c r="K139" s="17">
        <f>IF(A139="","",IF(G139="No",J139,0))</f>
      </c>
      <c r="L139" s="18">
        <f>IF(A139="","",MONTH(A139))</f>
      </c>
      <c r="M139" s="18">
        <f>IF(A139="","",YEAR(A139))</f>
      </c>
    </row>
    <row r="140" spans="1:13" x14ac:dyDescent="0.25">
      <c r="A140" s="13"/>
      <c r="B140" s="11"/>
      <c r="C140" s="11"/>
      <c r="D140" s="14"/>
      <c r="E140" s="15"/>
      <c r="F140" s="16"/>
      <c r="G140" s="11"/>
      <c r="H140" s="17">
        <f>IF(A140="","",N(D140)*N(E140))</f>
      </c>
      <c r="I140" s="17">
        <f>IF(A140="","",H140*Settings!$E$4)</f>
      </c>
      <c r="J140" s="17">
        <f>IF(A140="","",H140-I140-N(F140))</f>
      </c>
      <c r="K140" s="17">
        <f>IF(A140="","",IF(G140="No",J140,0))</f>
      </c>
      <c r="L140" s="18">
        <f>IF(A140="","",MONTH(A140))</f>
      </c>
      <c r="M140" s="18">
        <f>IF(A140="","",YEAR(A140))</f>
      </c>
    </row>
    <row r="141" spans="1:13" x14ac:dyDescent="0.25">
      <c r="A141" s="13"/>
      <c r="B141" s="11"/>
      <c r="C141" s="11"/>
      <c r="D141" s="14"/>
      <c r="E141" s="15"/>
      <c r="F141" s="16"/>
      <c r="G141" s="11"/>
      <c r="H141" s="17">
        <f>IF(A141="","",N(D141)*N(E141))</f>
      </c>
      <c r="I141" s="17">
        <f>IF(A141="","",H141*Settings!$E$4)</f>
      </c>
      <c r="J141" s="17">
        <f>IF(A141="","",H141-I141-N(F141))</f>
      </c>
      <c r="K141" s="17">
        <f>IF(A141="","",IF(G141="No",J141,0))</f>
      </c>
      <c r="L141" s="18">
        <f>IF(A141="","",MONTH(A141))</f>
      </c>
      <c r="M141" s="18">
        <f>IF(A141="","",YEAR(A141))</f>
      </c>
    </row>
    <row r="142" spans="1:13" x14ac:dyDescent="0.25">
      <c r="A142" s="13"/>
      <c r="B142" s="11"/>
      <c r="C142" s="11"/>
      <c r="D142" s="14"/>
      <c r="E142" s="15"/>
      <c r="F142" s="16"/>
      <c r="G142" s="11"/>
      <c r="H142" s="17">
        <f>IF(A142="","",N(D142)*N(E142))</f>
      </c>
      <c r="I142" s="17">
        <f>IF(A142="","",H142*Settings!$E$4)</f>
      </c>
      <c r="J142" s="17">
        <f>IF(A142="","",H142-I142-N(F142))</f>
      </c>
      <c r="K142" s="17">
        <f>IF(A142="","",IF(G142="No",J142,0))</f>
      </c>
      <c r="L142" s="18">
        <f>IF(A142="","",MONTH(A142))</f>
      </c>
      <c r="M142" s="18">
        <f>IF(A142="","",YEAR(A142))</f>
      </c>
    </row>
    <row r="143" spans="1:13" x14ac:dyDescent="0.25">
      <c r="A143" s="13"/>
      <c r="B143" s="11"/>
      <c r="C143" s="11"/>
      <c r="D143" s="14"/>
      <c r="E143" s="15"/>
      <c r="F143" s="16"/>
      <c r="G143" s="11"/>
      <c r="H143" s="17">
        <f>IF(A143="","",N(D143)*N(E143))</f>
      </c>
      <c r="I143" s="17">
        <f>IF(A143="","",H143*Settings!$E$4)</f>
      </c>
      <c r="J143" s="17">
        <f>IF(A143="","",H143-I143-N(F143))</f>
      </c>
      <c r="K143" s="17">
        <f>IF(A143="","",IF(G143="No",J143,0))</f>
      </c>
      <c r="L143" s="18">
        <f>IF(A143="","",MONTH(A143))</f>
      </c>
      <c r="M143" s="18">
        <f>IF(A143="","",YEAR(A143))</f>
      </c>
    </row>
    <row r="144" spans="1:13" x14ac:dyDescent="0.25">
      <c r="A144" s="13"/>
      <c r="B144" s="11"/>
      <c r="C144" s="11"/>
      <c r="D144" s="14"/>
      <c r="E144" s="15"/>
      <c r="F144" s="16"/>
      <c r="G144" s="11"/>
      <c r="H144" s="17">
        <f>IF(A144="","",N(D144)*N(E144))</f>
      </c>
      <c r="I144" s="17">
        <f>IF(A144="","",H144*Settings!$E$4)</f>
      </c>
      <c r="J144" s="17">
        <f>IF(A144="","",H144-I144-N(F144))</f>
      </c>
      <c r="K144" s="17">
        <f>IF(A144="","",IF(G144="No",J144,0))</f>
      </c>
      <c r="L144" s="18">
        <f>IF(A144="","",MONTH(A144))</f>
      </c>
      <c r="M144" s="18">
        <f>IF(A144="","",YEAR(A144))</f>
      </c>
    </row>
    <row r="145" spans="1:13" x14ac:dyDescent="0.25">
      <c r="A145" s="13"/>
      <c r="B145" s="11"/>
      <c r="C145" s="11"/>
      <c r="D145" s="14"/>
      <c r="E145" s="15"/>
      <c r="F145" s="16"/>
      <c r="G145" s="11"/>
      <c r="H145" s="17">
        <f>IF(A145="","",N(D145)*N(E145))</f>
      </c>
      <c r="I145" s="17">
        <f>IF(A145="","",H145*Settings!$E$4)</f>
      </c>
      <c r="J145" s="17">
        <f>IF(A145="","",H145-I145-N(F145))</f>
      </c>
      <c r="K145" s="17">
        <f>IF(A145="","",IF(G145="No",J145,0))</f>
      </c>
      <c r="L145" s="18">
        <f>IF(A145="","",MONTH(A145))</f>
      </c>
      <c r="M145" s="18">
        <f>IF(A145="","",YEAR(A145))</f>
      </c>
    </row>
    <row r="146" spans="1:13" x14ac:dyDescent="0.25">
      <c r="A146" s="13"/>
      <c r="B146" s="11"/>
      <c r="C146" s="11"/>
      <c r="D146" s="14"/>
      <c r="E146" s="15"/>
      <c r="F146" s="16"/>
      <c r="G146" s="11"/>
      <c r="H146" s="17">
        <f>IF(A146="","",N(D146)*N(E146))</f>
      </c>
      <c r="I146" s="17">
        <f>IF(A146="","",H146*Settings!$E$4)</f>
      </c>
      <c r="J146" s="17">
        <f>IF(A146="","",H146-I146-N(F146))</f>
      </c>
      <c r="K146" s="17">
        <f>IF(A146="","",IF(G146="No",J146,0))</f>
      </c>
      <c r="L146" s="18">
        <f>IF(A146="","",MONTH(A146))</f>
      </c>
      <c r="M146" s="18">
        <f>IF(A146="","",YEAR(A146))</f>
      </c>
    </row>
    <row r="147" spans="1:13" x14ac:dyDescent="0.25">
      <c r="A147" s="13"/>
      <c r="B147" s="11"/>
      <c r="C147" s="11"/>
      <c r="D147" s="14"/>
      <c r="E147" s="15"/>
      <c r="F147" s="16"/>
      <c r="G147" s="11"/>
      <c r="H147" s="17">
        <f>IF(A147="","",N(D147)*N(E147))</f>
      </c>
      <c r="I147" s="17">
        <f>IF(A147="","",H147*Settings!$E$4)</f>
      </c>
      <c r="J147" s="17">
        <f>IF(A147="","",H147-I147-N(F147))</f>
      </c>
      <c r="K147" s="17">
        <f>IF(A147="","",IF(G147="No",J147,0))</f>
      </c>
      <c r="L147" s="18">
        <f>IF(A147="","",MONTH(A147))</f>
      </c>
      <c r="M147" s="18">
        <f>IF(A147="","",YEAR(A147))</f>
      </c>
    </row>
    <row r="148" spans="1:13" x14ac:dyDescent="0.25">
      <c r="A148" s="13"/>
      <c r="B148" s="11"/>
      <c r="C148" s="11"/>
      <c r="D148" s="14"/>
      <c r="E148" s="15"/>
      <c r="F148" s="16"/>
      <c r="G148" s="11"/>
      <c r="H148" s="17">
        <f>IF(A148="","",N(D148)*N(E148))</f>
      </c>
      <c r="I148" s="17">
        <f>IF(A148="","",H148*Settings!$E$4)</f>
      </c>
      <c r="J148" s="17">
        <f>IF(A148="","",H148-I148-N(F148))</f>
      </c>
      <c r="K148" s="17">
        <f>IF(A148="","",IF(G148="No",J148,0))</f>
      </c>
      <c r="L148" s="18">
        <f>IF(A148="","",MONTH(A148))</f>
      </c>
      <c r="M148" s="18">
        <f>IF(A148="","",YEAR(A148))</f>
      </c>
    </row>
    <row r="149" spans="1:13" x14ac:dyDescent="0.25">
      <c r="A149" s="13"/>
      <c r="B149" s="11"/>
      <c r="C149" s="11"/>
      <c r="D149" s="14"/>
      <c r="E149" s="15"/>
      <c r="F149" s="16"/>
      <c r="G149" s="11"/>
      <c r="H149" s="17">
        <f>IF(A149="","",N(D149)*N(E149))</f>
      </c>
      <c r="I149" s="17">
        <f>IF(A149="","",H149*Settings!$E$4)</f>
      </c>
      <c r="J149" s="17">
        <f>IF(A149="","",H149-I149-N(F149))</f>
      </c>
      <c r="K149" s="17">
        <f>IF(A149="","",IF(G149="No",J149,0))</f>
      </c>
      <c r="L149" s="18">
        <f>IF(A149="","",MONTH(A149))</f>
      </c>
      <c r="M149" s="18">
        <f>IF(A149="","",YEAR(A149))</f>
      </c>
    </row>
    <row r="150" spans="1:13" x14ac:dyDescent="0.25">
      <c r="A150" s="13"/>
      <c r="B150" s="11"/>
      <c r="C150" s="11"/>
      <c r="D150" s="14"/>
      <c r="E150" s="15"/>
      <c r="F150" s="16"/>
      <c r="G150" s="11"/>
      <c r="H150" s="17">
        <f>IF(A150="","",N(D150)*N(E150))</f>
      </c>
      <c r="I150" s="17">
        <f>IF(A150="","",H150*Settings!$E$4)</f>
      </c>
      <c r="J150" s="17">
        <f>IF(A150="","",H150-I150-N(F150))</f>
      </c>
      <c r="K150" s="17">
        <f>IF(A150="","",IF(G150="No",J150,0))</f>
      </c>
      <c r="L150" s="18">
        <f>IF(A150="","",MONTH(A150))</f>
      </c>
      <c r="M150" s="18">
        <f>IF(A150="","",YEAR(A150))</f>
      </c>
    </row>
    <row r="151" spans="1:13" x14ac:dyDescent="0.25">
      <c r="A151" s="13"/>
      <c r="B151" s="11"/>
      <c r="C151" s="11"/>
      <c r="D151" s="14"/>
      <c r="E151" s="15"/>
      <c r="F151" s="16"/>
      <c r="G151" s="11"/>
      <c r="H151" s="17">
        <f>IF(A151="","",N(D151)*N(E151))</f>
      </c>
      <c r="I151" s="17">
        <f>IF(A151="","",H151*Settings!$E$4)</f>
      </c>
      <c r="J151" s="17">
        <f>IF(A151="","",H151-I151-N(F151))</f>
      </c>
      <c r="K151" s="17">
        <f>IF(A151="","",IF(G151="No",J151,0))</f>
      </c>
      <c r="L151" s="18">
        <f>IF(A151="","",MONTH(A151))</f>
      </c>
      <c r="M151" s="18">
        <f>IF(A151="","",YEAR(A151))</f>
      </c>
    </row>
    <row r="152" spans="1:13" x14ac:dyDescent="0.25">
      <c r="A152" s="13"/>
      <c r="B152" s="11"/>
      <c r="C152" s="11"/>
      <c r="D152" s="14"/>
      <c r="E152" s="15"/>
      <c r="F152" s="16"/>
      <c r="G152" s="11"/>
      <c r="H152" s="17">
        <f>IF(A152="","",N(D152)*N(E152))</f>
      </c>
      <c r="I152" s="17">
        <f>IF(A152="","",H152*Settings!$E$4)</f>
      </c>
      <c r="J152" s="17">
        <f>IF(A152="","",H152-I152-N(F152))</f>
      </c>
      <c r="K152" s="17">
        <f>IF(A152="","",IF(G152="No",J152,0))</f>
      </c>
      <c r="L152" s="18">
        <f>IF(A152="","",MONTH(A152))</f>
      </c>
      <c r="M152" s="18">
        <f>IF(A152="","",YEAR(A152))</f>
      </c>
    </row>
    <row r="153" spans="1:13" x14ac:dyDescent="0.25">
      <c r="A153" s="13"/>
      <c r="B153" s="11"/>
      <c r="C153" s="11"/>
      <c r="D153" s="14"/>
      <c r="E153" s="15"/>
      <c r="F153" s="16"/>
      <c r="G153" s="11"/>
      <c r="H153" s="17">
        <f>IF(A153="","",N(D153)*N(E153))</f>
      </c>
      <c r="I153" s="17">
        <f>IF(A153="","",H153*Settings!$E$4)</f>
      </c>
      <c r="J153" s="17">
        <f>IF(A153="","",H153-I153-N(F153))</f>
      </c>
      <c r="K153" s="17">
        <f>IF(A153="","",IF(G153="No",J153,0))</f>
      </c>
      <c r="L153" s="18">
        <f>IF(A153="","",MONTH(A153))</f>
      </c>
      <c r="M153" s="18">
        <f>IF(A153="","",YEAR(A153))</f>
      </c>
    </row>
    <row r="154" spans="1:13" x14ac:dyDescent="0.25">
      <c r="A154" s="13"/>
      <c r="B154" s="11"/>
      <c r="C154" s="11"/>
      <c r="D154" s="14"/>
      <c r="E154" s="15"/>
      <c r="F154" s="16"/>
      <c r="G154" s="11"/>
      <c r="H154" s="17">
        <f>IF(A154="","",N(D154)*N(E154))</f>
      </c>
      <c r="I154" s="17">
        <f>IF(A154="","",H154*Settings!$E$4)</f>
      </c>
      <c r="J154" s="17">
        <f>IF(A154="","",H154-I154-N(F154))</f>
      </c>
      <c r="K154" s="17">
        <f>IF(A154="","",IF(G154="No",J154,0))</f>
      </c>
      <c r="L154" s="18">
        <f>IF(A154="","",MONTH(A154))</f>
      </c>
      <c r="M154" s="18">
        <f>IF(A154="","",YEAR(A154))</f>
      </c>
    </row>
    <row r="155" spans="1:13" x14ac:dyDescent="0.25">
      <c r="A155" s="13"/>
      <c r="B155" s="11"/>
      <c r="C155" s="11"/>
      <c r="D155" s="14"/>
      <c r="E155" s="15"/>
      <c r="F155" s="16"/>
      <c r="G155" s="11"/>
      <c r="H155" s="17">
        <f>IF(A155="","",N(D155)*N(E155))</f>
      </c>
      <c r="I155" s="17">
        <f>IF(A155="","",H155*Settings!$E$4)</f>
      </c>
      <c r="J155" s="17">
        <f>IF(A155="","",H155-I155-N(F155))</f>
      </c>
      <c r="K155" s="17">
        <f>IF(A155="","",IF(G155="No",J155,0))</f>
      </c>
      <c r="L155" s="18">
        <f>IF(A155="","",MONTH(A155))</f>
      </c>
      <c r="M155" s="18">
        <f>IF(A155="","",YEAR(A155))</f>
      </c>
    </row>
    <row r="156" spans="1:13" x14ac:dyDescent="0.25">
      <c r="A156" s="13"/>
      <c r="B156" s="11"/>
      <c r="C156" s="11"/>
      <c r="D156" s="14"/>
      <c r="E156" s="15"/>
      <c r="F156" s="16"/>
      <c r="G156" s="11"/>
      <c r="H156" s="17">
        <f>IF(A156="","",N(D156)*N(E156))</f>
      </c>
      <c r="I156" s="17">
        <f>IF(A156="","",H156*Settings!$E$4)</f>
      </c>
      <c r="J156" s="17">
        <f>IF(A156="","",H156-I156-N(F156))</f>
      </c>
      <c r="K156" s="17">
        <f>IF(A156="","",IF(G156="No",J156,0))</f>
      </c>
      <c r="L156" s="18">
        <f>IF(A156="","",MONTH(A156))</f>
      </c>
      <c r="M156" s="18">
        <f>IF(A156="","",YEAR(A156))</f>
      </c>
    </row>
    <row r="157" spans="1:13" x14ac:dyDescent="0.25">
      <c r="A157" s="13"/>
      <c r="B157" s="11"/>
      <c r="C157" s="11"/>
      <c r="D157" s="14"/>
      <c r="E157" s="15"/>
      <c r="F157" s="16"/>
      <c r="G157" s="11"/>
      <c r="H157" s="17">
        <f>IF(A157="","",N(D157)*N(E157))</f>
      </c>
      <c r="I157" s="17">
        <f>IF(A157="","",H157*Settings!$E$4)</f>
      </c>
      <c r="J157" s="17">
        <f>IF(A157="","",H157-I157-N(F157))</f>
      </c>
      <c r="K157" s="17">
        <f>IF(A157="","",IF(G157="No",J157,0))</f>
      </c>
      <c r="L157" s="18">
        <f>IF(A157="","",MONTH(A157))</f>
      </c>
      <c r="M157" s="18">
        <f>IF(A157="","",YEAR(A157))</f>
      </c>
    </row>
    <row r="158" spans="1:13" x14ac:dyDescent="0.25">
      <c r="A158" s="13"/>
      <c r="B158" s="11"/>
      <c r="C158" s="11"/>
      <c r="D158" s="14"/>
      <c r="E158" s="15"/>
      <c r="F158" s="16"/>
      <c r="G158" s="11"/>
      <c r="H158" s="17">
        <f>IF(A158="","",N(D158)*N(E158))</f>
      </c>
      <c r="I158" s="17">
        <f>IF(A158="","",H158*Settings!$E$4)</f>
      </c>
      <c r="J158" s="17">
        <f>IF(A158="","",H158-I158-N(F158))</f>
      </c>
      <c r="K158" s="17">
        <f>IF(A158="","",IF(G158="No",J158,0))</f>
      </c>
      <c r="L158" s="18">
        <f>IF(A158="","",MONTH(A158))</f>
      </c>
      <c r="M158" s="18">
        <f>IF(A158="","",YEAR(A158))</f>
      </c>
    </row>
    <row r="159" spans="1:13" x14ac:dyDescent="0.25">
      <c r="A159" s="13"/>
      <c r="B159" s="11"/>
      <c r="C159" s="11"/>
      <c r="D159" s="14"/>
      <c r="E159" s="15"/>
      <c r="F159" s="16"/>
      <c r="G159" s="11"/>
      <c r="H159" s="17">
        <f>IF(A159="","",N(D159)*N(E159))</f>
      </c>
      <c r="I159" s="17">
        <f>IF(A159="","",H159*Settings!$E$4)</f>
      </c>
      <c r="J159" s="17">
        <f>IF(A159="","",H159-I159-N(F159))</f>
      </c>
      <c r="K159" s="17">
        <f>IF(A159="","",IF(G159="No",J159,0))</f>
      </c>
      <c r="L159" s="18">
        <f>IF(A159="","",MONTH(A159))</f>
      </c>
      <c r="M159" s="18">
        <f>IF(A159="","",YEAR(A159))</f>
      </c>
    </row>
    <row r="160" spans="1:13" x14ac:dyDescent="0.25">
      <c r="A160" s="13"/>
      <c r="B160" s="11"/>
      <c r="C160" s="11"/>
      <c r="D160" s="14"/>
      <c r="E160" s="15"/>
      <c r="F160" s="16"/>
      <c r="G160" s="11"/>
      <c r="H160" s="17">
        <f>IF(A160="","",N(D160)*N(E160))</f>
      </c>
      <c r="I160" s="17">
        <f>IF(A160="","",H160*Settings!$E$4)</f>
      </c>
      <c r="J160" s="17">
        <f>IF(A160="","",H160-I160-N(F160))</f>
      </c>
      <c r="K160" s="17">
        <f>IF(A160="","",IF(G160="No",J160,0))</f>
      </c>
      <c r="L160" s="18">
        <f>IF(A160="","",MONTH(A160))</f>
      </c>
      <c r="M160" s="18">
        <f>IF(A160="","",YEAR(A160))</f>
      </c>
    </row>
    <row r="161" spans="1:13" x14ac:dyDescent="0.25">
      <c r="A161" s="13"/>
      <c r="B161" s="11"/>
      <c r="C161" s="11"/>
      <c r="D161" s="14"/>
      <c r="E161" s="15"/>
      <c r="F161" s="16"/>
      <c r="G161" s="11"/>
      <c r="H161" s="17">
        <f>IF(A161="","",N(D161)*N(E161))</f>
      </c>
      <c r="I161" s="17">
        <f>IF(A161="","",H161*Settings!$E$4)</f>
      </c>
      <c r="J161" s="17">
        <f>IF(A161="","",H161-I161-N(F161))</f>
      </c>
      <c r="K161" s="17">
        <f>IF(A161="","",IF(G161="No",J161,0))</f>
      </c>
      <c r="L161" s="18">
        <f>IF(A161="","",MONTH(A161))</f>
      </c>
      <c r="M161" s="18">
        <f>IF(A161="","",YEAR(A161))</f>
      </c>
    </row>
    <row r="162" spans="1:13" x14ac:dyDescent="0.25">
      <c r="A162" s="13"/>
      <c r="B162" s="11"/>
      <c r="C162" s="11"/>
      <c r="D162" s="14"/>
      <c r="E162" s="15"/>
      <c r="F162" s="16"/>
      <c r="G162" s="11"/>
      <c r="H162" s="17">
        <f>IF(A162="","",N(D162)*N(E162))</f>
      </c>
      <c r="I162" s="17">
        <f>IF(A162="","",H162*Settings!$E$4)</f>
      </c>
      <c r="J162" s="17">
        <f>IF(A162="","",H162-I162-N(F162))</f>
      </c>
      <c r="K162" s="17">
        <f>IF(A162="","",IF(G162="No",J162,0))</f>
      </c>
      <c r="L162" s="18">
        <f>IF(A162="","",MONTH(A162))</f>
      </c>
      <c r="M162" s="18">
        <f>IF(A162="","",YEAR(A162))</f>
      </c>
    </row>
    <row r="163" spans="1:13" x14ac:dyDescent="0.25">
      <c r="A163" s="13"/>
      <c r="B163" s="11"/>
      <c r="C163" s="11"/>
      <c r="D163" s="14"/>
      <c r="E163" s="15"/>
      <c r="F163" s="16"/>
      <c r="G163" s="11"/>
      <c r="H163" s="17">
        <f>IF(A163="","",N(D163)*N(E163))</f>
      </c>
      <c r="I163" s="17">
        <f>IF(A163="","",H163*Settings!$E$4)</f>
      </c>
      <c r="J163" s="17">
        <f>IF(A163="","",H163-I163-N(F163))</f>
      </c>
      <c r="K163" s="17">
        <f>IF(A163="","",IF(G163="No",J163,0))</f>
      </c>
      <c r="L163" s="18">
        <f>IF(A163="","",MONTH(A163))</f>
      </c>
      <c r="M163" s="18">
        <f>IF(A163="","",YEAR(A163))</f>
      </c>
    </row>
    <row r="164" spans="1:13" x14ac:dyDescent="0.25">
      <c r="A164" s="13"/>
      <c r="B164" s="11"/>
      <c r="C164" s="11"/>
      <c r="D164" s="14"/>
      <c r="E164" s="15"/>
      <c r="F164" s="16"/>
      <c r="G164" s="11"/>
      <c r="H164" s="17">
        <f>IF(A164="","",N(D164)*N(E164))</f>
      </c>
      <c r="I164" s="17">
        <f>IF(A164="","",H164*Settings!$E$4)</f>
      </c>
      <c r="J164" s="17">
        <f>IF(A164="","",H164-I164-N(F164))</f>
      </c>
      <c r="K164" s="17">
        <f>IF(A164="","",IF(G164="No",J164,0))</f>
      </c>
      <c r="L164" s="18">
        <f>IF(A164="","",MONTH(A164))</f>
      </c>
      <c r="M164" s="18">
        <f>IF(A164="","",YEAR(A164))</f>
      </c>
    </row>
    <row r="165" spans="1:13" x14ac:dyDescent="0.25">
      <c r="A165" s="13"/>
      <c r="B165" s="11"/>
      <c r="C165" s="11"/>
      <c r="D165" s="14"/>
      <c r="E165" s="15"/>
      <c r="F165" s="16"/>
      <c r="G165" s="11"/>
      <c r="H165" s="17">
        <f>IF(A165="","",N(D165)*N(E165))</f>
      </c>
      <c r="I165" s="17">
        <f>IF(A165="","",H165*Settings!$E$4)</f>
      </c>
      <c r="J165" s="17">
        <f>IF(A165="","",H165-I165-N(F165))</f>
      </c>
      <c r="K165" s="17">
        <f>IF(A165="","",IF(G165="No",J165,0))</f>
      </c>
      <c r="L165" s="18">
        <f>IF(A165="","",MONTH(A165))</f>
      </c>
      <c r="M165" s="18">
        <f>IF(A165="","",YEAR(A165))</f>
      </c>
    </row>
    <row r="166" spans="1:13" x14ac:dyDescent="0.25">
      <c r="A166" s="13"/>
      <c r="B166" s="11"/>
      <c r="C166" s="11"/>
      <c r="D166" s="14"/>
      <c r="E166" s="15"/>
      <c r="F166" s="16"/>
      <c r="G166" s="11"/>
      <c r="H166" s="17">
        <f>IF(A166="","",N(D166)*N(E166))</f>
      </c>
      <c r="I166" s="17">
        <f>IF(A166="","",H166*Settings!$E$4)</f>
      </c>
      <c r="J166" s="17">
        <f>IF(A166="","",H166-I166-N(F166))</f>
      </c>
      <c r="K166" s="17">
        <f>IF(A166="","",IF(G166="No",J166,0))</f>
      </c>
      <c r="L166" s="18">
        <f>IF(A166="","",MONTH(A166))</f>
      </c>
      <c r="M166" s="18">
        <f>IF(A166="","",YEAR(A166))</f>
      </c>
    </row>
    <row r="167" spans="1:13" x14ac:dyDescent="0.25">
      <c r="A167" s="13"/>
      <c r="B167" s="11"/>
      <c r="C167" s="11"/>
      <c r="D167" s="14"/>
      <c r="E167" s="15"/>
      <c r="F167" s="16"/>
      <c r="G167" s="11"/>
      <c r="H167" s="17">
        <f>IF(A167="","",N(D167)*N(E167))</f>
      </c>
      <c r="I167" s="17">
        <f>IF(A167="","",H167*Settings!$E$4)</f>
      </c>
      <c r="J167" s="17">
        <f>IF(A167="","",H167-I167-N(F167))</f>
      </c>
      <c r="K167" s="17">
        <f>IF(A167="","",IF(G167="No",J167,0))</f>
      </c>
      <c r="L167" s="18">
        <f>IF(A167="","",MONTH(A167))</f>
      </c>
      <c r="M167" s="18">
        <f>IF(A167="","",YEAR(A167))</f>
      </c>
    </row>
    <row r="168" spans="1:13" x14ac:dyDescent="0.25">
      <c r="A168" s="13"/>
      <c r="B168" s="11"/>
      <c r="C168" s="11"/>
      <c r="D168" s="14"/>
      <c r="E168" s="15"/>
      <c r="F168" s="16"/>
      <c r="G168" s="11"/>
      <c r="H168" s="17">
        <f>IF(A168="","",N(D168)*N(E168))</f>
      </c>
      <c r="I168" s="17">
        <f>IF(A168="","",H168*Settings!$E$4)</f>
      </c>
      <c r="J168" s="17">
        <f>IF(A168="","",H168-I168-N(F168))</f>
      </c>
      <c r="K168" s="17">
        <f>IF(A168="","",IF(G168="No",J168,0))</f>
      </c>
      <c r="L168" s="18">
        <f>IF(A168="","",MONTH(A168))</f>
      </c>
      <c r="M168" s="18">
        <f>IF(A168="","",YEAR(A168))</f>
      </c>
    </row>
    <row r="169" spans="1:13" x14ac:dyDescent="0.25">
      <c r="A169" s="13"/>
      <c r="B169" s="11"/>
      <c r="C169" s="11"/>
      <c r="D169" s="14"/>
      <c r="E169" s="15"/>
      <c r="F169" s="16"/>
      <c r="G169" s="11"/>
      <c r="H169" s="17">
        <f>IF(A169="","",N(D169)*N(E169))</f>
      </c>
      <c r="I169" s="17">
        <f>IF(A169="","",H169*Settings!$E$4)</f>
      </c>
      <c r="J169" s="17">
        <f>IF(A169="","",H169-I169-N(F169))</f>
      </c>
      <c r="K169" s="17">
        <f>IF(A169="","",IF(G169="No",J169,0))</f>
      </c>
      <c r="L169" s="18">
        <f>IF(A169="","",MONTH(A169))</f>
      </c>
      <c r="M169" s="18">
        <f>IF(A169="","",YEAR(A169))</f>
      </c>
    </row>
    <row r="170" spans="1:13" x14ac:dyDescent="0.25">
      <c r="A170" s="13"/>
      <c r="B170" s="11"/>
      <c r="C170" s="11"/>
      <c r="D170" s="14"/>
      <c r="E170" s="15"/>
      <c r="F170" s="16"/>
      <c r="G170" s="11"/>
      <c r="H170" s="17">
        <f>IF(A170="","",N(D170)*N(E170))</f>
      </c>
      <c r="I170" s="17">
        <f>IF(A170="","",H170*Settings!$E$4)</f>
      </c>
      <c r="J170" s="17">
        <f>IF(A170="","",H170-I170-N(F170))</f>
      </c>
      <c r="K170" s="17">
        <f>IF(A170="","",IF(G170="No",J170,0))</f>
      </c>
      <c r="L170" s="18">
        <f>IF(A170="","",MONTH(A170))</f>
      </c>
      <c r="M170" s="18">
        <f>IF(A170="","",YEAR(A170))</f>
      </c>
    </row>
    <row r="171" spans="1:13" x14ac:dyDescent="0.25">
      <c r="A171" s="13"/>
      <c r="B171" s="11"/>
      <c r="C171" s="11"/>
      <c r="D171" s="14"/>
      <c r="E171" s="15"/>
      <c r="F171" s="16"/>
      <c r="G171" s="11"/>
      <c r="H171" s="17">
        <f>IF(A171="","",N(D171)*N(E171))</f>
      </c>
      <c r="I171" s="17">
        <f>IF(A171="","",H171*Settings!$E$4)</f>
      </c>
      <c r="J171" s="17">
        <f>IF(A171="","",H171-I171-N(F171))</f>
      </c>
      <c r="K171" s="17">
        <f>IF(A171="","",IF(G171="No",J171,0))</f>
      </c>
      <c r="L171" s="18">
        <f>IF(A171="","",MONTH(A171))</f>
      </c>
      <c r="M171" s="18">
        <f>IF(A171="","",YEAR(A171))</f>
      </c>
    </row>
    <row r="172" spans="1:13" x14ac:dyDescent="0.25">
      <c r="A172" s="13"/>
      <c r="B172" s="11"/>
      <c r="C172" s="11"/>
      <c r="D172" s="14"/>
      <c r="E172" s="15"/>
      <c r="F172" s="16"/>
      <c r="G172" s="11"/>
      <c r="H172" s="17">
        <f>IF(A172="","",N(D172)*N(E172))</f>
      </c>
      <c r="I172" s="17">
        <f>IF(A172="","",H172*Settings!$E$4)</f>
      </c>
      <c r="J172" s="17">
        <f>IF(A172="","",H172-I172-N(F172))</f>
      </c>
      <c r="K172" s="17">
        <f>IF(A172="","",IF(G172="No",J172,0))</f>
      </c>
      <c r="L172" s="18">
        <f>IF(A172="","",MONTH(A172))</f>
      </c>
      <c r="M172" s="18">
        <f>IF(A172="","",YEAR(A172))</f>
      </c>
    </row>
    <row r="173" spans="1:13" x14ac:dyDescent="0.25">
      <c r="A173" s="13"/>
      <c r="B173" s="11"/>
      <c r="C173" s="11"/>
      <c r="D173" s="14"/>
      <c r="E173" s="15"/>
      <c r="F173" s="16"/>
      <c r="G173" s="11"/>
      <c r="H173" s="17">
        <f>IF(A173="","",N(D173)*N(E173))</f>
      </c>
      <c r="I173" s="17">
        <f>IF(A173="","",H173*Settings!$E$4)</f>
      </c>
      <c r="J173" s="17">
        <f>IF(A173="","",H173-I173-N(F173))</f>
      </c>
      <c r="K173" s="17">
        <f>IF(A173="","",IF(G173="No",J173,0))</f>
      </c>
      <c r="L173" s="18">
        <f>IF(A173="","",MONTH(A173))</f>
      </c>
      <c r="M173" s="18">
        <f>IF(A173="","",YEAR(A173))</f>
      </c>
    </row>
    <row r="174" spans="1:13" x14ac:dyDescent="0.25">
      <c r="A174" s="13"/>
      <c r="B174" s="11"/>
      <c r="C174" s="11"/>
      <c r="D174" s="14"/>
      <c r="E174" s="15"/>
      <c r="F174" s="16"/>
      <c r="G174" s="11"/>
      <c r="H174" s="17">
        <f>IF(A174="","",N(D174)*N(E174))</f>
      </c>
      <c r="I174" s="17">
        <f>IF(A174="","",H174*Settings!$E$4)</f>
      </c>
      <c r="J174" s="17">
        <f>IF(A174="","",H174-I174-N(F174))</f>
      </c>
      <c r="K174" s="17">
        <f>IF(A174="","",IF(G174="No",J174,0))</f>
      </c>
      <c r="L174" s="18">
        <f>IF(A174="","",MONTH(A174))</f>
      </c>
      <c r="M174" s="18">
        <f>IF(A174="","",YEAR(A174))</f>
      </c>
    </row>
    <row r="175" spans="1:13" x14ac:dyDescent="0.25">
      <c r="A175" s="13"/>
      <c r="B175" s="11"/>
      <c r="C175" s="11"/>
      <c r="D175" s="14"/>
      <c r="E175" s="15"/>
      <c r="F175" s="16"/>
      <c r="G175" s="11"/>
      <c r="H175" s="17">
        <f>IF(A175="","",N(D175)*N(E175))</f>
      </c>
      <c r="I175" s="17">
        <f>IF(A175="","",H175*Settings!$E$4)</f>
      </c>
      <c r="J175" s="17">
        <f>IF(A175="","",H175-I175-N(F175))</f>
      </c>
      <c r="K175" s="17">
        <f>IF(A175="","",IF(G175="No",J175,0))</f>
      </c>
      <c r="L175" s="18">
        <f>IF(A175="","",MONTH(A175))</f>
      </c>
      <c r="M175" s="18">
        <f>IF(A175="","",YEAR(A175))</f>
      </c>
    </row>
    <row r="176" spans="1:13" x14ac:dyDescent="0.25">
      <c r="A176" s="13"/>
      <c r="B176" s="11"/>
      <c r="C176" s="11"/>
      <c r="D176" s="14"/>
      <c r="E176" s="15"/>
      <c r="F176" s="16"/>
      <c r="G176" s="11"/>
      <c r="H176" s="17">
        <f>IF(A176="","",N(D176)*N(E176))</f>
      </c>
      <c r="I176" s="17">
        <f>IF(A176="","",H176*Settings!$E$4)</f>
      </c>
      <c r="J176" s="17">
        <f>IF(A176="","",H176-I176-N(F176))</f>
      </c>
      <c r="K176" s="17">
        <f>IF(A176="","",IF(G176="No",J176,0))</f>
      </c>
      <c r="L176" s="18">
        <f>IF(A176="","",MONTH(A176))</f>
      </c>
      <c r="M176" s="18">
        <f>IF(A176="","",YEAR(A176))</f>
      </c>
    </row>
    <row r="177" spans="1:13" x14ac:dyDescent="0.25">
      <c r="A177" s="13"/>
      <c r="B177" s="11"/>
      <c r="C177" s="11"/>
      <c r="D177" s="14"/>
      <c r="E177" s="15"/>
      <c r="F177" s="16"/>
      <c r="G177" s="11"/>
      <c r="H177" s="17">
        <f>IF(A177="","",N(D177)*N(E177))</f>
      </c>
      <c r="I177" s="17">
        <f>IF(A177="","",H177*Settings!$E$4)</f>
      </c>
      <c r="J177" s="17">
        <f>IF(A177="","",H177-I177-N(F177))</f>
      </c>
      <c r="K177" s="17">
        <f>IF(A177="","",IF(G177="No",J177,0))</f>
      </c>
      <c r="L177" s="18">
        <f>IF(A177="","",MONTH(A177))</f>
      </c>
      <c r="M177" s="18">
        <f>IF(A177="","",YEAR(A177))</f>
      </c>
    </row>
    <row r="178" spans="1:13" x14ac:dyDescent="0.25">
      <c r="A178" s="13"/>
      <c r="B178" s="11"/>
      <c r="C178" s="11"/>
      <c r="D178" s="14"/>
      <c r="E178" s="15"/>
      <c r="F178" s="16"/>
      <c r="G178" s="11"/>
      <c r="H178" s="17">
        <f>IF(A178="","",N(D178)*N(E178))</f>
      </c>
      <c r="I178" s="17">
        <f>IF(A178="","",H178*Settings!$E$4)</f>
      </c>
      <c r="J178" s="17">
        <f>IF(A178="","",H178-I178-N(F178))</f>
      </c>
      <c r="K178" s="17">
        <f>IF(A178="","",IF(G178="No",J178,0))</f>
      </c>
      <c r="L178" s="18">
        <f>IF(A178="","",MONTH(A178))</f>
      </c>
      <c r="M178" s="18">
        <f>IF(A178="","",YEAR(A178))</f>
      </c>
    </row>
    <row r="179" spans="1:13" x14ac:dyDescent="0.25">
      <c r="A179" s="13"/>
      <c r="B179" s="11"/>
      <c r="C179" s="11"/>
      <c r="D179" s="14"/>
      <c r="E179" s="15"/>
      <c r="F179" s="16"/>
      <c r="G179" s="11"/>
      <c r="H179" s="17">
        <f>IF(A179="","",N(D179)*N(E179))</f>
      </c>
      <c r="I179" s="17">
        <f>IF(A179="","",H179*Settings!$E$4)</f>
      </c>
      <c r="J179" s="17">
        <f>IF(A179="","",H179-I179-N(F179))</f>
      </c>
      <c r="K179" s="17">
        <f>IF(A179="","",IF(G179="No",J179,0))</f>
      </c>
      <c r="L179" s="18">
        <f>IF(A179="","",MONTH(A179))</f>
      </c>
      <c r="M179" s="18">
        <f>IF(A179="","",YEAR(A179))</f>
      </c>
    </row>
    <row r="180" spans="1:13" x14ac:dyDescent="0.25">
      <c r="A180" s="13"/>
      <c r="B180" s="11"/>
      <c r="C180" s="11"/>
      <c r="D180" s="14"/>
      <c r="E180" s="15"/>
      <c r="F180" s="16"/>
      <c r="G180" s="11"/>
      <c r="H180" s="17">
        <f>IF(A180="","",N(D180)*N(E180))</f>
      </c>
      <c r="I180" s="17">
        <f>IF(A180="","",H180*Settings!$E$4)</f>
      </c>
      <c r="J180" s="17">
        <f>IF(A180="","",H180-I180-N(F180))</f>
      </c>
      <c r="K180" s="17">
        <f>IF(A180="","",IF(G180="No",J180,0))</f>
      </c>
      <c r="L180" s="18">
        <f>IF(A180="","",MONTH(A180))</f>
      </c>
      <c r="M180" s="18">
        <f>IF(A180="","",YEAR(A180))</f>
      </c>
    </row>
    <row r="181" spans="1:13" x14ac:dyDescent="0.25">
      <c r="A181" s="13"/>
      <c r="B181" s="11"/>
      <c r="C181" s="11"/>
      <c r="D181" s="14"/>
      <c r="E181" s="15"/>
      <c r="F181" s="16"/>
      <c r="G181" s="11"/>
      <c r="H181" s="17">
        <f>IF(A181="","",N(D181)*N(E181))</f>
      </c>
      <c r="I181" s="17">
        <f>IF(A181="","",H181*Settings!$E$4)</f>
      </c>
      <c r="J181" s="17">
        <f>IF(A181="","",H181-I181-N(F181))</f>
      </c>
      <c r="K181" s="17">
        <f>IF(A181="","",IF(G181="No",J181,0))</f>
      </c>
      <c r="L181" s="18">
        <f>IF(A181="","",MONTH(A181))</f>
      </c>
      <c r="M181" s="18">
        <f>IF(A181="","",YEAR(A181))</f>
      </c>
    </row>
    <row r="182" spans="1:13" x14ac:dyDescent="0.25">
      <c r="A182" s="13"/>
      <c r="B182" s="11"/>
      <c r="C182" s="11"/>
      <c r="D182" s="14"/>
      <c r="E182" s="15"/>
      <c r="F182" s="16"/>
      <c r="G182" s="11"/>
      <c r="H182" s="17">
        <f>IF(A182="","",N(D182)*N(E182))</f>
      </c>
      <c r="I182" s="17">
        <f>IF(A182="","",H182*Settings!$E$4)</f>
      </c>
      <c r="J182" s="17">
        <f>IF(A182="","",H182-I182-N(F182))</f>
      </c>
      <c r="K182" s="17">
        <f>IF(A182="","",IF(G182="No",J182,0))</f>
      </c>
      <c r="L182" s="18">
        <f>IF(A182="","",MONTH(A182))</f>
      </c>
      <c r="M182" s="18">
        <f>IF(A182="","",YEAR(A182))</f>
      </c>
    </row>
    <row r="183" spans="1:13" x14ac:dyDescent="0.25">
      <c r="A183" s="13"/>
      <c r="B183" s="11"/>
      <c r="C183" s="11"/>
      <c r="D183" s="14"/>
      <c r="E183" s="15"/>
      <c r="F183" s="16"/>
      <c r="G183" s="11"/>
      <c r="H183" s="17">
        <f>IF(A183="","",N(D183)*N(E183))</f>
      </c>
      <c r="I183" s="17">
        <f>IF(A183="","",H183*Settings!$E$4)</f>
      </c>
      <c r="J183" s="17">
        <f>IF(A183="","",H183-I183-N(F183))</f>
      </c>
      <c r="K183" s="17">
        <f>IF(A183="","",IF(G183="No",J183,0))</f>
      </c>
      <c r="L183" s="18">
        <f>IF(A183="","",MONTH(A183))</f>
      </c>
      <c r="M183" s="18">
        <f>IF(A183="","",YEAR(A183))</f>
      </c>
    </row>
    <row r="184" spans="1:13" x14ac:dyDescent="0.25">
      <c r="A184" s="13"/>
      <c r="B184" s="11"/>
      <c r="C184" s="11"/>
      <c r="D184" s="14"/>
      <c r="E184" s="15"/>
      <c r="F184" s="16"/>
      <c r="G184" s="11"/>
      <c r="H184" s="17">
        <f>IF(A184="","",N(D184)*N(E184))</f>
      </c>
      <c r="I184" s="17">
        <f>IF(A184="","",H184*Settings!$E$4)</f>
      </c>
      <c r="J184" s="17">
        <f>IF(A184="","",H184-I184-N(F184))</f>
      </c>
      <c r="K184" s="17">
        <f>IF(A184="","",IF(G184="No",J184,0))</f>
      </c>
      <c r="L184" s="18">
        <f>IF(A184="","",MONTH(A184))</f>
      </c>
      <c r="M184" s="18">
        <f>IF(A184="","",YEAR(A184))</f>
      </c>
    </row>
    <row r="185" spans="1:13" x14ac:dyDescent="0.25">
      <c r="A185" s="13"/>
      <c r="B185" s="11"/>
      <c r="C185" s="11"/>
      <c r="D185" s="14"/>
      <c r="E185" s="15"/>
      <c r="F185" s="16"/>
      <c r="G185" s="11"/>
      <c r="H185" s="17">
        <f>IF(A185="","",N(D185)*N(E185))</f>
      </c>
      <c r="I185" s="17">
        <f>IF(A185="","",H185*Settings!$E$4)</f>
      </c>
      <c r="J185" s="17">
        <f>IF(A185="","",H185-I185-N(F185))</f>
      </c>
      <c r="K185" s="17">
        <f>IF(A185="","",IF(G185="No",J185,0))</f>
      </c>
      <c r="L185" s="18">
        <f>IF(A185="","",MONTH(A185))</f>
      </c>
      <c r="M185" s="18">
        <f>IF(A185="","",YEAR(A185))</f>
      </c>
    </row>
    <row r="186" spans="1:13" x14ac:dyDescent="0.25">
      <c r="A186" s="13"/>
      <c r="B186" s="11"/>
      <c r="C186" s="11"/>
      <c r="D186" s="14"/>
      <c r="E186" s="15"/>
      <c r="F186" s="16"/>
      <c r="G186" s="11"/>
      <c r="H186" s="17">
        <f>IF(A186="","",N(D186)*N(E186))</f>
      </c>
      <c r="I186" s="17">
        <f>IF(A186="","",H186*Settings!$E$4)</f>
      </c>
      <c r="J186" s="17">
        <f>IF(A186="","",H186-I186-N(F186))</f>
      </c>
      <c r="K186" s="17">
        <f>IF(A186="","",IF(G186="No",J186,0))</f>
      </c>
      <c r="L186" s="18">
        <f>IF(A186="","",MONTH(A186))</f>
      </c>
      <c r="M186" s="18">
        <f>IF(A186="","",YEAR(A186))</f>
      </c>
    </row>
    <row r="187" spans="1:13" x14ac:dyDescent="0.25">
      <c r="A187" s="13"/>
      <c r="B187" s="11"/>
      <c r="C187" s="11"/>
      <c r="D187" s="14"/>
      <c r="E187" s="15"/>
      <c r="F187" s="16"/>
      <c r="G187" s="11"/>
      <c r="H187" s="17">
        <f>IF(A187="","",N(D187)*N(E187))</f>
      </c>
      <c r="I187" s="17">
        <f>IF(A187="","",H187*Settings!$E$4)</f>
      </c>
      <c r="J187" s="17">
        <f>IF(A187="","",H187-I187-N(F187))</f>
      </c>
      <c r="K187" s="17">
        <f>IF(A187="","",IF(G187="No",J187,0))</f>
      </c>
      <c r="L187" s="18">
        <f>IF(A187="","",MONTH(A187))</f>
      </c>
      <c r="M187" s="18">
        <f>IF(A187="","",YEAR(A187))</f>
      </c>
    </row>
    <row r="188" spans="1:13" x14ac:dyDescent="0.25">
      <c r="A188" s="13"/>
      <c r="B188" s="11"/>
      <c r="C188" s="11"/>
      <c r="D188" s="14"/>
      <c r="E188" s="15"/>
      <c r="F188" s="16"/>
      <c r="G188" s="11"/>
      <c r="H188" s="17">
        <f>IF(A188="","",N(D188)*N(E188))</f>
      </c>
      <c r="I188" s="17">
        <f>IF(A188="","",H188*Settings!$E$4)</f>
      </c>
      <c r="J188" s="17">
        <f>IF(A188="","",H188-I188-N(F188))</f>
      </c>
      <c r="K188" s="17">
        <f>IF(A188="","",IF(G188="No",J188,0))</f>
      </c>
      <c r="L188" s="18">
        <f>IF(A188="","",MONTH(A188))</f>
      </c>
      <c r="M188" s="18">
        <f>IF(A188="","",YEAR(A188))</f>
      </c>
    </row>
    <row r="189" spans="1:13" x14ac:dyDescent="0.25">
      <c r="A189" s="13"/>
      <c r="B189" s="11"/>
      <c r="C189" s="11"/>
      <c r="D189" s="14"/>
      <c r="E189" s="15"/>
      <c r="F189" s="16"/>
      <c r="G189" s="11"/>
      <c r="H189" s="17">
        <f>IF(A189="","",N(D189)*N(E189))</f>
      </c>
      <c r="I189" s="17">
        <f>IF(A189="","",H189*Settings!$E$4)</f>
      </c>
      <c r="J189" s="17">
        <f>IF(A189="","",H189-I189-N(F189))</f>
      </c>
      <c r="K189" s="17">
        <f>IF(A189="","",IF(G189="No",J189,0))</f>
      </c>
      <c r="L189" s="18">
        <f>IF(A189="","",MONTH(A189))</f>
      </c>
      <c r="M189" s="18">
        <f>IF(A189="","",YEAR(A189))</f>
      </c>
    </row>
    <row r="190" spans="1:13" x14ac:dyDescent="0.25">
      <c r="A190" s="13"/>
      <c r="B190" s="11"/>
      <c r="C190" s="11"/>
      <c r="D190" s="14"/>
      <c r="E190" s="15"/>
      <c r="F190" s="16"/>
      <c r="G190" s="11"/>
      <c r="H190" s="17">
        <f>IF(A190="","",N(D190)*N(E190))</f>
      </c>
      <c r="I190" s="17">
        <f>IF(A190="","",H190*Settings!$E$4)</f>
      </c>
      <c r="J190" s="17">
        <f>IF(A190="","",H190-I190-N(F190))</f>
      </c>
      <c r="K190" s="17">
        <f>IF(A190="","",IF(G190="No",J190,0))</f>
      </c>
      <c r="L190" s="18">
        <f>IF(A190="","",MONTH(A190))</f>
      </c>
      <c r="M190" s="18">
        <f>IF(A190="","",YEAR(A190))</f>
      </c>
    </row>
    <row r="191" spans="1:13" x14ac:dyDescent="0.25">
      <c r="A191" s="13"/>
      <c r="B191" s="11"/>
      <c r="C191" s="11"/>
      <c r="D191" s="14"/>
      <c r="E191" s="15"/>
      <c r="F191" s="16"/>
      <c r="G191" s="11"/>
      <c r="H191" s="17">
        <f>IF(A191="","",N(D191)*N(E191))</f>
      </c>
      <c r="I191" s="17">
        <f>IF(A191="","",H191*Settings!$E$4)</f>
      </c>
      <c r="J191" s="17">
        <f>IF(A191="","",H191-I191-N(F191))</f>
      </c>
      <c r="K191" s="17">
        <f>IF(A191="","",IF(G191="No",J191,0))</f>
      </c>
      <c r="L191" s="18">
        <f>IF(A191="","",MONTH(A191))</f>
      </c>
      <c r="M191" s="18">
        <f>IF(A191="","",YEAR(A191))</f>
      </c>
    </row>
    <row r="192" spans="1:13" x14ac:dyDescent="0.25">
      <c r="A192" s="13"/>
      <c r="B192" s="11"/>
      <c r="C192" s="11"/>
      <c r="D192" s="14"/>
      <c r="E192" s="15"/>
      <c r="F192" s="16"/>
      <c r="G192" s="11"/>
      <c r="H192" s="17">
        <f>IF(A192="","",N(D192)*N(E192))</f>
      </c>
      <c r="I192" s="17">
        <f>IF(A192="","",H192*Settings!$E$4)</f>
      </c>
      <c r="J192" s="17">
        <f>IF(A192="","",H192-I192-N(F192))</f>
      </c>
      <c r="K192" s="17">
        <f>IF(A192="","",IF(G192="No",J192,0))</f>
      </c>
      <c r="L192" s="18">
        <f>IF(A192="","",MONTH(A192))</f>
      </c>
      <c r="M192" s="18">
        <f>IF(A192="","",YEAR(A192))</f>
      </c>
    </row>
    <row r="193" spans="1:13" x14ac:dyDescent="0.25">
      <c r="A193" s="13"/>
      <c r="B193" s="11"/>
      <c r="C193" s="11"/>
      <c r="D193" s="14"/>
      <c r="E193" s="15"/>
      <c r="F193" s="16"/>
      <c r="G193" s="11"/>
      <c r="H193" s="17">
        <f>IF(A193="","",N(D193)*N(E193))</f>
      </c>
      <c r="I193" s="17">
        <f>IF(A193="","",H193*Settings!$E$4)</f>
      </c>
      <c r="J193" s="17">
        <f>IF(A193="","",H193-I193-N(F193))</f>
      </c>
      <c r="K193" s="17">
        <f>IF(A193="","",IF(G193="No",J193,0))</f>
      </c>
      <c r="L193" s="18">
        <f>IF(A193="","",MONTH(A193))</f>
      </c>
      <c r="M193" s="18">
        <f>IF(A193="","",YEAR(A193))</f>
      </c>
    </row>
    <row r="194" spans="1:13" x14ac:dyDescent="0.25">
      <c r="A194" s="13"/>
      <c r="B194" s="11"/>
      <c r="C194" s="11"/>
      <c r="D194" s="14"/>
      <c r="E194" s="15"/>
      <c r="F194" s="16"/>
      <c r="G194" s="11"/>
      <c r="H194" s="17">
        <f>IF(A194="","",N(D194)*N(E194))</f>
      </c>
      <c r="I194" s="17">
        <f>IF(A194="","",H194*Settings!$E$4)</f>
      </c>
      <c r="J194" s="17">
        <f>IF(A194="","",H194-I194-N(F194))</f>
      </c>
      <c r="K194" s="17">
        <f>IF(A194="","",IF(G194="No",J194,0))</f>
      </c>
      <c r="L194" s="18">
        <f>IF(A194="","",MONTH(A194))</f>
      </c>
      <c r="M194" s="18">
        <f>IF(A194="","",YEAR(A194))</f>
      </c>
    </row>
    <row r="195" spans="1:13" x14ac:dyDescent="0.25">
      <c r="A195" s="13"/>
      <c r="B195" s="11"/>
      <c r="C195" s="11"/>
      <c r="D195" s="14"/>
      <c r="E195" s="15"/>
      <c r="F195" s="16"/>
      <c r="G195" s="11"/>
      <c r="H195" s="17">
        <f>IF(A195="","",N(D195)*N(E195))</f>
      </c>
      <c r="I195" s="17">
        <f>IF(A195="","",H195*Settings!$E$4)</f>
      </c>
      <c r="J195" s="17">
        <f>IF(A195="","",H195-I195-N(F195))</f>
      </c>
      <c r="K195" s="17">
        <f>IF(A195="","",IF(G195="No",J195,0))</f>
      </c>
      <c r="L195" s="18">
        <f>IF(A195="","",MONTH(A195))</f>
      </c>
      <c r="M195" s="18">
        <f>IF(A195="","",YEAR(A195))</f>
      </c>
    </row>
    <row r="196" spans="1:13" x14ac:dyDescent="0.25">
      <c r="A196" s="13"/>
      <c r="B196" s="11"/>
      <c r="C196" s="11"/>
      <c r="D196" s="14"/>
      <c r="E196" s="15"/>
      <c r="F196" s="16"/>
      <c r="G196" s="11"/>
      <c r="H196" s="17">
        <f>IF(A196="","",N(D196)*N(E196))</f>
      </c>
      <c r="I196" s="17">
        <f>IF(A196="","",H196*Settings!$E$4)</f>
      </c>
      <c r="J196" s="17">
        <f>IF(A196="","",H196-I196-N(F196))</f>
      </c>
      <c r="K196" s="17">
        <f>IF(A196="","",IF(G196="No",J196,0))</f>
      </c>
      <c r="L196" s="18">
        <f>IF(A196="","",MONTH(A196))</f>
      </c>
      <c r="M196" s="18">
        <f>IF(A196="","",YEAR(A196))</f>
      </c>
    </row>
    <row r="197" spans="1:13" x14ac:dyDescent="0.25">
      <c r="A197" s="13"/>
      <c r="B197" s="11"/>
      <c r="C197" s="11"/>
      <c r="D197" s="14"/>
      <c r="E197" s="15"/>
      <c r="F197" s="16"/>
      <c r="G197" s="11"/>
      <c r="H197" s="17">
        <f>IF(A197="","",N(D197)*N(E197))</f>
      </c>
      <c r="I197" s="17">
        <f>IF(A197="","",H197*Settings!$E$4)</f>
      </c>
      <c r="J197" s="17">
        <f>IF(A197="","",H197-I197-N(F197))</f>
      </c>
      <c r="K197" s="17">
        <f>IF(A197="","",IF(G197="No",J197,0))</f>
      </c>
      <c r="L197" s="18">
        <f>IF(A197="","",MONTH(A197))</f>
      </c>
      <c r="M197" s="18">
        <f>IF(A197="","",YEAR(A197))</f>
      </c>
    </row>
    <row r="198" spans="1:13" x14ac:dyDescent="0.25">
      <c r="A198" s="13"/>
      <c r="B198" s="11"/>
      <c r="C198" s="11"/>
      <c r="D198" s="14"/>
      <c r="E198" s="15"/>
      <c r="F198" s="16"/>
      <c r="G198" s="11"/>
      <c r="H198" s="17">
        <f>IF(A198="","",N(D198)*N(E198))</f>
      </c>
      <c r="I198" s="17">
        <f>IF(A198="","",H198*Settings!$E$4)</f>
      </c>
      <c r="J198" s="17">
        <f>IF(A198="","",H198-I198-N(F198))</f>
      </c>
      <c r="K198" s="17">
        <f>IF(A198="","",IF(G198="No",J198,0))</f>
      </c>
      <c r="L198" s="18">
        <f>IF(A198="","",MONTH(A198))</f>
      </c>
      <c r="M198" s="18">
        <f>IF(A198="","",YEAR(A198))</f>
      </c>
    </row>
    <row r="199" spans="1:13" x14ac:dyDescent="0.25">
      <c r="A199" s="13"/>
      <c r="B199" s="11"/>
      <c r="C199" s="11"/>
      <c r="D199" s="14"/>
      <c r="E199" s="15"/>
      <c r="F199" s="16"/>
      <c r="G199" s="11"/>
      <c r="H199" s="17">
        <f>IF(A199="","",N(D199)*N(E199))</f>
      </c>
      <c r="I199" s="17">
        <f>IF(A199="","",H199*Settings!$E$4)</f>
      </c>
      <c r="J199" s="17">
        <f>IF(A199="","",H199-I199-N(F199))</f>
      </c>
      <c r="K199" s="17">
        <f>IF(A199="","",IF(G199="No",J199,0))</f>
      </c>
      <c r="L199" s="18">
        <f>IF(A199="","",MONTH(A199))</f>
      </c>
      <c r="M199" s="18">
        <f>IF(A199="","",YEAR(A199))</f>
      </c>
    </row>
    <row r="200" spans="1:13" x14ac:dyDescent="0.25">
      <c r="A200" s="13"/>
      <c r="B200" s="11"/>
      <c r="C200" s="11"/>
      <c r="D200" s="14"/>
      <c r="E200" s="15"/>
      <c r="F200" s="16"/>
      <c r="G200" s="11"/>
      <c r="H200" s="17">
        <f>IF(A200="","",N(D200)*N(E200))</f>
      </c>
      <c r="I200" s="17">
        <f>IF(A200="","",H200*Settings!$E$4)</f>
      </c>
      <c r="J200" s="17">
        <f>IF(A200="","",H200-I200-N(F200))</f>
      </c>
      <c r="K200" s="17">
        <f>IF(A200="","",IF(G200="No",J200,0))</f>
      </c>
      <c r="L200" s="18">
        <f>IF(A200="","",MONTH(A200))</f>
      </c>
      <c r="M200" s="18">
        <f>IF(A200="","",YEAR(A200))</f>
      </c>
    </row>
    <row r="201" spans="1:13" x14ac:dyDescent="0.25">
      <c r="A201" s="13"/>
      <c r="B201" s="11"/>
      <c r="C201" s="11"/>
      <c r="D201" s="14"/>
      <c r="E201" s="15"/>
      <c r="F201" s="16"/>
      <c r="G201" s="11"/>
      <c r="H201" s="17">
        <f>IF(A201="","",N(D201)*N(E201))</f>
      </c>
      <c r="I201" s="17">
        <f>IF(A201="","",H201*Settings!$E$4)</f>
      </c>
      <c r="J201" s="17">
        <f>IF(A201="","",H201-I201-N(F201))</f>
      </c>
      <c r="K201" s="17">
        <f>IF(A201="","",IF(G201="No",J201,0))</f>
      </c>
      <c r="L201" s="18">
        <f>IF(A201="","",MONTH(A201))</f>
      </c>
      <c r="M201" s="18">
        <f>IF(A201="","",YEAR(A201))</f>
      </c>
    </row>
  </sheetData>
  <conditionalFormatting sqref="G2:G201">
    <cfRule type="cellIs" dxfId="0" priority="1" operator="equal">
      <formula>"No"</formula>
    </cfRule>
  </conditionalFormatting>
  <dataValidations count="8">
    <dataValidation type="date" operator="greaterThan" allowBlank="1" showErrorMessage="1" error="Enter a date, e.g. 2026-03-14." sqref="A10:A201">
      <formula1>36526</formula1>
    </dataValidation>
    <dataValidation type="date" operator="greaterThan" allowBlank="1" showErrorMessage="1" error="Enter a date, e.g. 2026-03-14." sqref="A2:A201">
      <formula1>36526</formula1>
    </dataValidation>
    <dataValidation type="list" allowBlank="1" showErrorMessage="1" errorTitle="Pick from the list" error="Choose a value from the drop-down (edit the lists on the Settings tab)." sqref="C10:C201">
      <formula1>Settings!$A$2:$A$16</formula1>
    </dataValidation>
    <dataValidation type="list" allowBlank="1" showErrorMessage="1" errorTitle="Pick from the list" error="Choose a value from the drop-down (edit the lists on the Settings tab)." sqref="C2:C201">
      <formula1>Settings!$A$2:$A$16</formula1>
    </dataValidation>
    <dataValidation type="decimal" operator="greaterThanOrEqual" allowBlank="1" showErrorMessage="1" error="Enter a number (0 or more)." sqref="D10:F201">
      <formula1>0</formula1>
    </dataValidation>
    <dataValidation type="decimal" operator="greaterThanOrEqual" allowBlank="1" showErrorMessage="1" error="Enter a number (0 or more)." sqref="D2:F201">
      <formula1>0</formula1>
    </dataValidation>
    <dataValidation type="list" allowBlank="1" showErrorMessage="1" errorTitle="Pick from the list" error="Choose a value from the drop-down (edit the lists on the Settings tab)." sqref="G10:G201">
      <formula1>"Yes,No"</formula1>
    </dataValidation>
    <dataValidation type="list" allowBlank="1" showErrorMessage="1" errorTitle="Pick from the list" error="Choose a value from the drop-down (edit the lists on the Settings tab)." sqref="G2:G2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3" width="30" customWidth="1"/>
    <col min="4" max="4" width="11" customWidth="1"/>
    <col min="5" max="6" width="7" customWidth="1"/>
  </cols>
  <sheetData>
    <row r="1" ht="30" customHeight="1" spans="1:6" x14ac:dyDescent="0.25">
      <c r="A1" s="10" t="s">
        <v>101</v>
      </c>
      <c r="B1" s="10" t="s">
        <v>102</v>
      </c>
      <c r="C1" s="10" t="s">
        <v>103</v>
      </c>
      <c r="D1" s="10" t="s">
        <v>104</v>
      </c>
      <c r="E1" s="10" t="s">
        <v>16</v>
      </c>
      <c r="F1" s="10" t="s">
        <v>37</v>
      </c>
    </row>
    <row r="2" spans="1:6" x14ac:dyDescent="0.25">
      <c r="A2" s="13">
        <v>46024</v>
      </c>
      <c r="B2" s="11" t="s">
        <v>42</v>
      </c>
      <c r="C2" s="11" t="s">
        <v>105</v>
      </c>
      <c r="D2" s="16">
        <v>135</v>
      </c>
      <c r="E2" s="18">
        <f>IF(A2="","",MONTH(A2))</f>
      </c>
      <c r="F2" s="18">
        <f>IF(A2="","",YEAR(A2))</f>
      </c>
    </row>
    <row r="3" spans="1:6" x14ac:dyDescent="0.25">
      <c r="A3" s="13">
        <v>46031</v>
      </c>
      <c r="B3" s="11" t="s">
        <v>44</v>
      </c>
      <c r="C3" s="11" t="s">
        <v>106</v>
      </c>
      <c r="D3" s="16">
        <v>265</v>
      </c>
      <c r="E3" s="18">
        <f>IF(A3="","",MONTH(A3))</f>
      </c>
      <c r="F3" s="18">
        <f>IF(A3="","",YEAR(A3))</f>
      </c>
    </row>
    <row r="4" spans="1:6" x14ac:dyDescent="0.25">
      <c r="A4" s="13">
        <v>46037</v>
      </c>
      <c r="B4" s="11" t="s">
        <v>55</v>
      </c>
      <c r="C4" s="11" t="s">
        <v>107</v>
      </c>
      <c r="D4" s="16">
        <v>79</v>
      </c>
      <c r="E4" s="18">
        <f>IF(A4="","",MONTH(A4))</f>
      </c>
      <c r="F4" s="18">
        <f>IF(A4="","",YEAR(A4))</f>
      </c>
    </row>
    <row r="5" spans="1:6" x14ac:dyDescent="0.25">
      <c r="A5" s="13">
        <v>46043</v>
      </c>
      <c r="B5" s="11" t="s">
        <v>53</v>
      </c>
      <c r="C5" s="11" t="s">
        <v>108</v>
      </c>
      <c r="D5" s="16">
        <v>158</v>
      </c>
      <c r="E5" s="18">
        <f>IF(A5="","",MONTH(A5))</f>
      </c>
      <c r="F5" s="18">
        <f>IF(A5="","",YEAR(A5))</f>
      </c>
    </row>
    <row r="6" spans="1:6" x14ac:dyDescent="0.25">
      <c r="A6" s="13">
        <v>46055</v>
      </c>
      <c r="B6" s="11" t="s">
        <v>42</v>
      </c>
      <c r="C6" s="11" t="s">
        <v>105</v>
      </c>
      <c r="D6" s="16">
        <v>135</v>
      </c>
      <c r="E6" s="18">
        <f>IF(A6="","",MONTH(A6))</f>
      </c>
      <c r="F6" s="18">
        <f>IF(A6="","",YEAR(A6))</f>
      </c>
    </row>
    <row r="7" spans="1:6" x14ac:dyDescent="0.25">
      <c r="A7" s="13">
        <v>46062</v>
      </c>
      <c r="B7" s="11" t="s">
        <v>44</v>
      </c>
      <c r="C7" s="11" t="s">
        <v>109</v>
      </c>
      <c r="D7" s="16">
        <v>310</v>
      </c>
      <c r="E7" s="18">
        <f>IF(A7="","",MONTH(A7))</f>
      </c>
      <c r="F7" s="18">
        <f>IF(A7="","",YEAR(A7))</f>
      </c>
    </row>
    <row r="8" spans="1:6" x14ac:dyDescent="0.25">
      <c r="A8" s="13">
        <v>46068</v>
      </c>
      <c r="B8" s="11" t="s">
        <v>55</v>
      </c>
      <c r="C8" s="11" t="s">
        <v>107</v>
      </c>
      <c r="D8" s="16">
        <v>79</v>
      </c>
      <c r="E8" s="18">
        <f>IF(A8="","",MONTH(A8))</f>
      </c>
      <c r="F8" s="18">
        <f>IF(A8="","",YEAR(A8))</f>
      </c>
    </row>
    <row r="9" spans="1:6" x14ac:dyDescent="0.25">
      <c r="A9" s="13">
        <v>46074</v>
      </c>
      <c r="B9" s="11" t="s">
        <v>53</v>
      </c>
      <c r="C9" s="11" t="s">
        <v>108</v>
      </c>
      <c r="D9" s="16">
        <v>176</v>
      </c>
      <c r="E9" s="18">
        <f>IF(A9="","",MONTH(A9))</f>
      </c>
      <c r="F9" s="18">
        <f>IF(A9="","",YEAR(A9))</f>
      </c>
    </row>
    <row r="10" spans="1:6" x14ac:dyDescent="0.25">
      <c r="A10" s="13">
        <v>46083</v>
      </c>
      <c r="B10" s="11" t="s">
        <v>42</v>
      </c>
      <c r="C10" s="11" t="s">
        <v>105</v>
      </c>
      <c r="D10" s="16">
        <v>135</v>
      </c>
      <c r="E10" s="18">
        <f>IF(A10="","",MONTH(A10))</f>
      </c>
      <c r="F10" s="18">
        <f>IF(A10="","",YEAR(A10))</f>
      </c>
    </row>
    <row r="11" spans="1:6" x14ac:dyDescent="0.25">
      <c r="A11" s="13">
        <v>46090</v>
      </c>
      <c r="B11" s="11" t="s">
        <v>44</v>
      </c>
      <c r="C11" s="11" t="s">
        <v>106</v>
      </c>
      <c r="D11" s="16">
        <v>355</v>
      </c>
      <c r="E11" s="18">
        <f>IF(A11="","",MONTH(A11))</f>
      </c>
      <c r="F11" s="18">
        <f>IF(A11="","",YEAR(A11))</f>
      </c>
    </row>
    <row r="12" spans="1:6" x14ac:dyDescent="0.25">
      <c r="A12" s="13">
        <v>46096</v>
      </c>
      <c r="B12" s="11" t="s">
        <v>55</v>
      </c>
      <c r="C12" s="11" t="s">
        <v>107</v>
      </c>
      <c r="D12" s="16">
        <v>79</v>
      </c>
      <c r="E12" s="18">
        <f>IF(A12="","",MONTH(A12))</f>
      </c>
      <c r="F12" s="18">
        <f>IF(A12="","",YEAR(A12))</f>
      </c>
    </row>
    <row r="13" spans="1:6" x14ac:dyDescent="0.25">
      <c r="A13" s="13">
        <v>46102</v>
      </c>
      <c r="B13" s="11" t="s">
        <v>49</v>
      </c>
      <c r="C13" s="11" t="s">
        <v>110</v>
      </c>
      <c r="D13" s="16">
        <v>260</v>
      </c>
      <c r="E13" s="18">
        <f>IF(A13="","",MONTH(A13))</f>
      </c>
      <c r="F13" s="18">
        <f>IF(A13="","",YEAR(A13))</f>
      </c>
    </row>
    <row r="14" spans="1:6" x14ac:dyDescent="0.25">
      <c r="A14" s="13">
        <v>46114</v>
      </c>
      <c r="B14" s="11" t="s">
        <v>42</v>
      </c>
      <c r="C14" s="11" t="s">
        <v>105</v>
      </c>
      <c r="D14" s="16">
        <v>135</v>
      </c>
      <c r="E14" s="18">
        <f>IF(A14="","",MONTH(A14))</f>
      </c>
      <c r="F14" s="18">
        <f>IF(A14="","",YEAR(A14))</f>
      </c>
    </row>
    <row r="15" spans="1:6" x14ac:dyDescent="0.25">
      <c r="A15" s="13">
        <v>46121</v>
      </c>
      <c r="B15" s="11" t="s">
        <v>44</v>
      </c>
      <c r="C15" s="11" t="s">
        <v>109</v>
      </c>
      <c r="D15" s="16">
        <v>220</v>
      </c>
      <c r="E15" s="18">
        <f>IF(A15="","",MONTH(A15))</f>
      </c>
      <c r="F15" s="18">
        <f>IF(A15="","",YEAR(A15))</f>
      </c>
    </row>
    <row r="16" spans="1:6" x14ac:dyDescent="0.25">
      <c r="A16" s="13">
        <v>46127</v>
      </c>
      <c r="B16" s="11" t="s">
        <v>55</v>
      </c>
      <c r="C16" s="11" t="s">
        <v>107</v>
      </c>
      <c r="D16" s="16">
        <v>79</v>
      </c>
      <c r="E16" s="18">
        <f>IF(A16="","",MONTH(A16))</f>
      </c>
      <c r="F16" s="18">
        <f>IF(A16="","",YEAR(A16))</f>
      </c>
    </row>
    <row r="17" spans="1:6" x14ac:dyDescent="0.25">
      <c r="A17" s="13">
        <v>46133</v>
      </c>
      <c r="B17" s="11" t="s">
        <v>53</v>
      </c>
      <c r="C17" s="11" t="s">
        <v>108</v>
      </c>
      <c r="D17" s="16">
        <v>212</v>
      </c>
      <c r="E17" s="18">
        <f>IF(A17="","",MONTH(A17))</f>
      </c>
      <c r="F17" s="18">
        <f>IF(A17="","",YEAR(A17))</f>
      </c>
    </row>
    <row r="18" spans="1:6" x14ac:dyDescent="0.25">
      <c r="A18" s="13">
        <v>46144</v>
      </c>
      <c r="B18" s="11" t="s">
        <v>42</v>
      </c>
      <c r="C18" s="11" t="s">
        <v>105</v>
      </c>
      <c r="D18" s="16">
        <v>135</v>
      </c>
      <c r="E18" s="18">
        <f>IF(A18="","",MONTH(A18))</f>
      </c>
      <c r="F18" s="18">
        <f>IF(A18="","",YEAR(A18))</f>
      </c>
    </row>
    <row r="19" spans="1:6" x14ac:dyDescent="0.25">
      <c r="A19" s="13">
        <v>46151</v>
      </c>
      <c r="B19" s="11" t="s">
        <v>44</v>
      </c>
      <c r="C19" s="11" t="s">
        <v>106</v>
      </c>
      <c r="D19" s="16">
        <v>265</v>
      </c>
      <c r="E19" s="18">
        <f>IF(A19="","",MONTH(A19))</f>
      </c>
      <c r="F19" s="18">
        <f>IF(A19="","",YEAR(A19))</f>
      </c>
    </row>
    <row r="20" spans="1:6" x14ac:dyDescent="0.25">
      <c r="A20" s="13">
        <v>46157</v>
      </c>
      <c r="B20" s="11" t="s">
        <v>55</v>
      </c>
      <c r="C20" s="11" t="s">
        <v>107</v>
      </c>
      <c r="D20" s="16">
        <v>79</v>
      </c>
      <c r="E20" s="18">
        <f>IF(A20="","",MONTH(A20))</f>
      </c>
      <c r="F20" s="18">
        <f>IF(A20="","",YEAR(A20))</f>
      </c>
    </row>
    <row r="21" spans="1:6" x14ac:dyDescent="0.25">
      <c r="A21" s="13">
        <v>46163</v>
      </c>
      <c r="B21" s="11" t="s">
        <v>53</v>
      </c>
      <c r="C21" s="11" t="s">
        <v>108</v>
      </c>
      <c r="D21" s="16">
        <v>140</v>
      </c>
      <c r="E21" s="18">
        <f>IF(A21="","",MONTH(A21))</f>
      </c>
      <c r="F21" s="18">
        <f>IF(A21="","",YEAR(A21))</f>
      </c>
    </row>
    <row r="22" spans="1:6" x14ac:dyDescent="0.25">
      <c r="A22" s="13">
        <v>46175</v>
      </c>
      <c r="B22" s="11" t="s">
        <v>42</v>
      </c>
      <c r="C22" s="11" t="s">
        <v>105</v>
      </c>
      <c r="D22" s="16">
        <v>135</v>
      </c>
      <c r="E22" s="18">
        <f>IF(A22="","",MONTH(A22))</f>
      </c>
      <c r="F22" s="18">
        <f>IF(A22="","",YEAR(A22))</f>
      </c>
    </row>
    <row r="23" spans="1:6" x14ac:dyDescent="0.25">
      <c r="A23" s="13">
        <v>46182</v>
      </c>
      <c r="B23" s="11" t="s">
        <v>44</v>
      </c>
      <c r="C23" s="11" t="s">
        <v>109</v>
      </c>
      <c r="D23" s="16">
        <v>310</v>
      </c>
      <c r="E23" s="18">
        <f>IF(A23="","",MONTH(A23))</f>
      </c>
      <c r="F23" s="18">
        <f>IF(A23="","",YEAR(A23))</f>
      </c>
    </row>
    <row r="24" spans="1:6" x14ac:dyDescent="0.25">
      <c r="A24" s="13">
        <v>46188</v>
      </c>
      <c r="B24" s="11" t="s">
        <v>55</v>
      </c>
      <c r="C24" s="11" t="s">
        <v>107</v>
      </c>
      <c r="D24" s="16">
        <v>79</v>
      </c>
      <c r="E24" s="18">
        <f>IF(A24="","",MONTH(A24))</f>
      </c>
      <c r="F24" s="18">
        <f>IF(A24="","",YEAR(A24))</f>
      </c>
    </row>
    <row r="25" spans="1:6" x14ac:dyDescent="0.25">
      <c r="A25" s="13">
        <v>46194</v>
      </c>
      <c r="B25" s="11" t="s">
        <v>49</v>
      </c>
      <c r="C25" s="11" t="s">
        <v>110</v>
      </c>
      <c r="D25" s="16">
        <v>260</v>
      </c>
      <c r="E25" s="18">
        <f>IF(A25="","",MONTH(A25))</f>
      </c>
      <c r="F25" s="18">
        <f>IF(A25="","",YEAR(A25))</f>
      </c>
    </row>
    <row r="26" spans="1:6" x14ac:dyDescent="0.25">
      <c r="A26" s="13">
        <v>46205</v>
      </c>
      <c r="B26" s="11" t="s">
        <v>42</v>
      </c>
      <c r="C26" s="11" t="s">
        <v>105</v>
      </c>
      <c r="D26" s="16">
        <v>135</v>
      </c>
      <c r="E26" s="18">
        <f>IF(A26="","",MONTH(A26))</f>
      </c>
      <c r="F26" s="18">
        <f>IF(A26="","",YEAR(A26))</f>
      </c>
    </row>
    <row r="27" spans="1:6" x14ac:dyDescent="0.25">
      <c r="A27" s="13">
        <v>46212</v>
      </c>
      <c r="B27" s="11" t="s">
        <v>44</v>
      </c>
      <c r="C27" s="11" t="s">
        <v>106</v>
      </c>
      <c r="D27" s="16">
        <v>355</v>
      </c>
      <c r="E27" s="18">
        <f>IF(A27="","",MONTH(A27))</f>
      </c>
      <c r="F27" s="18">
        <f>IF(A27="","",YEAR(A27))</f>
      </c>
    </row>
    <row r="28" spans="1:6" x14ac:dyDescent="0.25">
      <c r="A28" s="13">
        <v>46218</v>
      </c>
      <c r="B28" s="11" t="s">
        <v>55</v>
      </c>
      <c r="C28" s="11" t="s">
        <v>107</v>
      </c>
      <c r="D28" s="16">
        <v>79</v>
      </c>
      <c r="E28" s="18">
        <f>IF(A28="","",MONTH(A28))</f>
      </c>
      <c r="F28" s="18">
        <f>IF(A28="","",YEAR(A28))</f>
      </c>
    </row>
    <row r="29" spans="1:6" x14ac:dyDescent="0.25">
      <c r="A29" s="13">
        <v>46224</v>
      </c>
      <c r="B29" s="11" t="s">
        <v>53</v>
      </c>
      <c r="C29" s="11" t="s">
        <v>108</v>
      </c>
      <c r="D29" s="16">
        <v>176</v>
      </c>
      <c r="E29" s="18">
        <f>IF(A29="","",MONTH(A29))</f>
      </c>
      <c r="F29" s="18">
        <f>IF(A29="","",YEAR(A29))</f>
      </c>
    </row>
    <row r="30" spans="1:6" x14ac:dyDescent="0.25">
      <c r="A30" s="13">
        <v>46236</v>
      </c>
      <c r="B30" s="11" t="s">
        <v>42</v>
      </c>
      <c r="C30" s="11" t="s">
        <v>105</v>
      </c>
      <c r="D30" s="16">
        <v>135</v>
      </c>
      <c r="E30" s="18">
        <f>IF(A30="","",MONTH(A30))</f>
      </c>
      <c r="F30" s="18">
        <f>IF(A30="","",YEAR(A30))</f>
      </c>
    </row>
    <row r="31" spans="1:6" x14ac:dyDescent="0.25">
      <c r="A31" s="13">
        <v>46243</v>
      </c>
      <c r="B31" s="11" t="s">
        <v>44</v>
      </c>
      <c r="C31" s="11" t="s">
        <v>109</v>
      </c>
      <c r="D31" s="16">
        <v>220</v>
      </c>
      <c r="E31" s="18">
        <f>IF(A31="","",MONTH(A31))</f>
      </c>
      <c r="F31" s="18">
        <f>IF(A31="","",YEAR(A31))</f>
      </c>
    </row>
    <row r="32" spans="1:6" x14ac:dyDescent="0.25">
      <c r="A32" s="13">
        <v>46249</v>
      </c>
      <c r="B32" s="11" t="s">
        <v>55</v>
      </c>
      <c r="C32" s="11" t="s">
        <v>107</v>
      </c>
      <c r="D32" s="16">
        <v>79</v>
      </c>
      <c r="E32" s="18">
        <f>IF(A32="","",MONTH(A32))</f>
      </c>
      <c r="F32" s="18">
        <f>IF(A32="","",YEAR(A32))</f>
      </c>
    </row>
    <row r="33" spans="1:6" x14ac:dyDescent="0.25">
      <c r="A33" s="13">
        <v>46255</v>
      </c>
      <c r="B33" s="11" t="s">
        <v>53</v>
      </c>
      <c r="C33" s="11" t="s">
        <v>108</v>
      </c>
      <c r="D33" s="16">
        <v>194</v>
      </c>
      <c r="E33" s="18">
        <f>IF(A33="","",MONTH(A33))</f>
      </c>
      <c r="F33" s="18">
        <f>IF(A33="","",YEAR(A33))</f>
      </c>
    </row>
    <row r="34" spans="1:6" x14ac:dyDescent="0.25">
      <c r="A34" s="13">
        <v>46267</v>
      </c>
      <c r="B34" s="11" t="s">
        <v>42</v>
      </c>
      <c r="C34" s="11" t="s">
        <v>105</v>
      </c>
      <c r="D34" s="16">
        <v>135</v>
      </c>
      <c r="E34" s="18">
        <f>IF(A34="","",MONTH(A34))</f>
      </c>
      <c r="F34" s="18">
        <f>IF(A34="","",YEAR(A34))</f>
      </c>
    </row>
    <row r="35" spans="1:6" x14ac:dyDescent="0.25">
      <c r="A35" s="13">
        <v>46274</v>
      </c>
      <c r="B35" s="11" t="s">
        <v>44</v>
      </c>
      <c r="C35" s="11" t="s">
        <v>106</v>
      </c>
      <c r="D35" s="16">
        <v>265</v>
      </c>
      <c r="E35" s="18">
        <f>IF(A35="","",MONTH(A35))</f>
      </c>
      <c r="F35" s="18">
        <f>IF(A35="","",YEAR(A35))</f>
      </c>
    </row>
    <row r="36" spans="1:6" x14ac:dyDescent="0.25">
      <c r="A36" s="13">
        <v>46280</v>
      </c>
      <c r="B36" s="11" t="s">
        <v>55</v>
      </c>
      <c r="C36" s="11" t="s">
        <v>107</v>
      </c>
      <c r="D36" s="16">
        <v>79</v>
      </c>
      <c r="E36" s="18">
        <f>IF(A36="","",MONTH(A36))</f>
      </c>
      <c r="F36" s="18">
        <f>IF(A36="","",YEAR(A36))</f>
      </c>
    </row>
    <row r="37" spans="1:6" x14ac:dyDescent="0.25">
      <c r="A37" s="13">
        <v>46286</v>
      </c>
      <c r="B37" s="11" t="s">
        <v>49</v>
      </c>
      <c r="C37" s="11" t="s">
        <v>110</v>
      </c>
      <c r="D37" s="16">
        <v>260</v>
      </c>
      <c r="E37" s="18">
        <f>IF(A37="","",MONTH(A37))</f>
      </c>
      <c r="F37" s="18">
        <f>IF(A37="","",YEAR(A37))</f>
      </c>
    </row>
    <row r="38" spans="1:6" x14ac:dyDescent="0.25">
      <c r="A38" s="13">
        <v>46297</v>
      </c>
      <c r="B38" s="11" t="s">
        <v>42</v>
      </c>
      <c r="C38" s="11" t="s">
        <v>105</v>
      </c>
      <c r="D38" s="16">
        <v>135</v>
      </c>
      <c r="E38" s="18">
        <f>IF(A38="","",MONTH(A38))</f>
      </c>
      <c r="F38" s="18">
        <f>IF(A38="","",YEAR(A38))</f>
      </c>
    </row>
    <row r="39" spans="1:6" x14ac:dyDescent="0.25">
      <c r="A39" s="13">
        <v>46304</v>
      </c>
      <c r="B39" s="11" t="s">
        <v>44</v>
      </c>
      <c r="C39" s="11" t="s">
        <v>109</v>
      </c>
      <c r="D39" s="16">
        <v>310</v>
      </c>
      <c r="E39" s="18">
        <f>IF(A39="","",MONTH(A39))</f>
      </c>
      <c r="F39" s="18">
        <f>IF(A39="","",YEAR(A39))</f>
      </c>
    </row>
    <row r="40" spans="1:6" x14ac:dyDescent="0.25">
      <c r="A40" s="13">
        <v>46310</v>
      </c>
      <c r="B40" s="11" t="s">
        <v>55</v>
      </c>
      <c r="C40" s="11" t="s">
        <v>107</v>
      </c>
      <c r="D40" s="16">
        <v>79</v>
      </c>
      <c r="E40" s="18">
        <f>IF(A40="","",MONTH(A40))</f>
      </c>
      <c r="F40" s="18">
        <f>IF(A40="","",YEAR(A40))</f>
      </c>
    </row>
    <row r="41" spans="1:6" x14ac:dyDescent="0.25">
      <c r="A41" s="13">
        <v>46316</v>
      </c>
      <c r="B41" s="11" t="s">
        <v>53</v>
      </c>
      <c r="C41" s="11" t="s">
        <v>108</v>
      </c>
      <c r="D41" s="16">
        <v>140</v>
      </c>
      <c r="E41" s="18">
        <f>IF(A41="","",MONTH(A41))</f>
      </c>
      <c r="F41" s="18">
        <f>IF(A41="","",YEAR(A41))</f>
      </c>
    </row>
    <row r="42" spans="1:6" x14ac:dyDescent="0.25">
      <c r="A42" s="13"/>
      <c r="B42" s="11"/>
      <c r="C42" s="11"/>
      <c r="D42" s="16"/>
      <c r="E42" s="18">
        <f>IF(A42="","",MONTH(A42))</f>
      </c>
      <c r="F42" s="18">
        <f>IF(A42="","",YEAR(A42))</f>
      </c>
    </row>
    <row r="43" spans="1:6" x14ac:dyDescent="0.25">
      <c r="A43" s="13"/>
      <c r="B43" s="11"/>
      <c r="C43" s="11"/>
      <c r="D43" s="16"/>
      <c r="E43" s="18">
        <f>IF(A43="","",MONTH(A43))</f>
      </c>
      <c r="F43" s="18">
        <f>IF(A43="","",YEAR(A43))</f>
      </c>
    </row>
    <row r="44" spans="1:6" x14ac:dyDescent="0.25">
      <c r="A44" s="13"/>
      <c r="B44" s="11"/>
      <c r="C44" s="11"/>
      <c r="D44" s="16"/>
      <c r="E44" s="18">
        <f>IF(A44="","",MONTH(A44))</f>
      </c>
      <c r="F44" s="18">
        <f>IF(A44="","",YEAR(A44))</f>
      </c>
    </row>
    <row r="45" spans="1:6" x14ac:dyDescent="0.25">
      <c r="A45" s="13"/>
      <c r="B45" s="11"/>
      <c r="C45" s="11"/>
      <c r="D45" s="16"/>
      <c r="E45" s="18">
        <f>IF(A45="","",MONTH(A45))</f>
      </c>
      <c r="F45" s="18">
        <f>IF(A45="","",YEAR(A45))</f>
      </c>
    </row>
    <row r="46" spans="1:6" x14ac:dyDescent="0.25">
      <c r="A46" s="13"/>
      <c r="B46" s="11"/>
      <c r="C46" s="11"/>
      <c r="D46" s="16"/>
      <c r="E46" s="18">
        <f>IF(A46="","",MONTH(A46))</f>
      </c>
      <c r="F46" s="18">
        <f>IF(A46="","",YEAR(A46))</f>
      </c>
    </row>
    <row r="47" spans="1:6" x14ac:dyDescent="0.25">
      <c r="A47" s="13"/>
      <c r="B47" s="11"/>
      <c r="C47" s="11"/>
      <c r="D47" s="16"/>
      <c r="E47" s="18">
        <f>IF(A47="","",MONTH(A47))</f>
      </c>
      <c r="F47" s="18">
        <f>IF(A47="","",YEAR(A47))</f>
      </c>
    </row>
    <row r="48" spans="1:6" x14ac:dyDescent="0.25">
      <c r="A48" s="13"/>
      <c r="B48" s="11"/>
      <c r="C48" s="11"/>
      <c r="D48" s="16"/>
      <c r="E48" s="18">
        <f>IF(A48="","",MONTH(A48))</f>
      </c>
      <c r="F48" s="18">
        <f>IF(A48="","",YEAR(A48))</f>
      </c>
    </row>
    <row r="49" spans="1:6" x14ac:dyDescent="0.25">
      <c r="A49" s="13"/>
      <c r="B49" s="11"/>
      <c r="C49" s="11"/>
      <c r="D49" s="16"/>
      <c r="E49" s="18">
        <f>IF(A49="","",MONTH(A49))</f>
      </c>
      <c r="F49" s="18">
        <f>IF(A49="","",YEAR(A49))</f>
      </c>
    </row>
    <row r="50" spans="1:6" x14ac:dyDescent="0.25">
      <c r="A50" s="13"/>
      <c r="B50" s="11"/>
      <c r="C50" s="11"/>
      <c r="D50" s="16"/>
      <c r="E50" s="18">
        <f>IF(A50="","",MONTH(A50))</f>
      </c>
      <c r="F50" s="18">
        <f>IF(A50="","",YEAR(A50))</f>
      </c>
    </row>
    <row r="51" spans="1:6" x14ac:dyDescent="0.25">
      <c r="A51" s="13"/>
      <c r="B51" s="11"/>
      <c r="C51" s="11"/>
      <c r="D51" s="16"/>
      <c r="E51" s="18">
        <f>IF(A51="","",MONTH(A51))</f>
      </c>
      <c r="F51" s="18">
        <f>IF(A51="","",YEAR(A51))</f>
      </c>
    </row>
    <row r="52" spans="1:6" x14ac:dyDescent="0.25">
      <c r="A52" s="13"/>
      <c r="B52" s="11"/>
      <c r="C52" s="11"/>
      <c r="D52" s="16"/>
      <c r="E52" s="18">
        <f>IF(A52="","",MONTH(A52))</f>
      </c>
      <c r="F52" s="18">
        <f>IF(A52="","",YEAR(A52))</f>
      </c>
    </row>
    <row r="53" spans="1:6" x14ac:dyDescent="0.25">
      <c r="A53" s="13"/>
      <c r="B53" s="11"/>
      <c r="C53" s="11"/>
      <c r="D53" s="16"/>
      <c r="E53" s="18">
        <f>IF(A53="","",MONTH(A53))</f>
      </c>
      <c r="F53" s="18">
        <f>IF(A53="","",YEAR(A53))</f>
      </c>
    </row>
    <row r="54" spans="1:6" x14ac:dyDescent="0.25">
      <c r="A54" s="13"/>
      <c r="B54" s="11"/>
      <c r="C54" s="11"/>
      <c r="D54" s="16"/>
      <c r="E54" s="18">
        <f>IF(A54="","",MONTH(A54))</f>
      </c>
      <c r="F54" s="18">
        <f>IF(A54="","",YEAR(A54))</f>
      </c>
    </row>
    <row r="55" spans="1:6" x14ac:dyDescent="0.25">
      <c r="A55" s="13"/>
      <c r="B55" s="11"/>
      <c r="C55" s="11"/>
      <c r="D55" s="16"/>
      <c r="E55" s="18">
        <f>IF(A55="","",MONTH(A55))</f>
      </c>
      <c r="F55" s="18">
        <f>IF(A55="","",YEAR(A55))</f>
      </c>
    </row>
    <row r="56" spans="1:6" x14ac:dyDescent="0.25">
      <c r="A56" s="13"/>
      <c r="B56" s="11"/>
      <c r="C56" s="11"/>
      <c r="D56" s="16"/>
      <c r="E56" s="18">
        <f>IF(A56="","",MONTH(A56))</f>
      </c>
      <c r="F56" s="18">
        <f>IF(A56="","",YEAR(A56))</f>
      </c>
    </row>
    <row r="57" spans="1:6" x14ac:dyDescent="0.25">
      <c r="A57" s="13"/>
      <c r="B57" s="11"/>
      <c r="C57" s="11"/>
      <c r="D57" s="16"/>
      <c r="E57" s="18">
        <f>IF(A57="","",MONTH(A57))</f>
      </c>
      <c r="F57" s="18">
        <f>IF(A57="","",YEAR(A57))</f>
      </c>
    </row>
    <row r="58" spans="1:6" x14ac:dyDescent="0.25">
      <c r="A58" s="13"/>
      <c r="B58" s="11"/>
      <c r="C58" s="11"/>
      <c r="D58" s="16"/>
      <c r="E58" s="18">
        <f>IF(A58="","",MONTH(A58))</f>
      </c>
      <c r="F58" s="18">
        <f>IF(A58="","",YEAR(A58))</f>
      </c>
    </row>
    <row r="59" spans="1:6" x14ac:dyDescent="0.25">
      <c r="A59" s="13"/>
      <c r="B59" s="11"/>
      <c r="C59" s="11"/>
      <c r="D59" s="16"/>
      <c r="E59" s="18">
        <f>IF(A59="","",MONTH(A59))</f>
      </c>
      <c r="F59" s="18">
        <f>IF(A59="","",YEAR(A59))</f>
      </c>
    </row>
    <row r="60" spans="1:6" x14ac:dyDescent="0.25">
      <c r="A60" s="13"/>
      <c r="B60" s="11"/>
      <c r="C60" s="11"/>
      <c r="D60" s="16"/>
      <c r="E60" s="18">
        <f>IF(A60="","",MONTH(A60))</f>
      </c>
      <c r="F60" s="18">
        <f>IF(A60="","",YEAR(A60))</f>
      </c>
    </row>
    <row r="61" spans="1:6" x14ac:dyDescent="0.25">
      <c r="A61" s="13"/>
      <c r="B61" s="11"/>
      <c r="C61" s="11"/>
      <c r="D61" s="16"/>
      <c r="E61" s="18">
        <f>IF(A61="","",MONTH(A61))</f>
      </c>
      <c r="F61" s="18">
        <f>IF(A61="","",YEAR(A61))</f>
      </c>
    </row>
    <row r="62" spans="1:6" x14ac:dyDescent="0.25">
      <c r="A62" s="13"/>
      <c r="B62" s="11"/>
      <c r="C62" s="11"/>
      <c r="D62" s="16"/>
      <c r="E62" s="18">
        <f>IF(A62="","",MONTH(A62))</f>
      </c>
      <c r="F62" s="18">
        <f>IF(A62="","",YEAR(A62))</f>
      </c>
    </row>
    <row r="63" spans="1:6" x14ac:dyDescent="0.25">
      <c r="A63" s="13"/>
      <c r="B63" s="11"/>
      <c r="C63" s="11"/>
      <c r="D63" s="16"/>
      <c r="E63" s="18">
        <f>IF(A63="","",MONTH(A63))</f>
      </c>
      <c r="F63" s="18">
        <f>IF(A63="","",YEAR(A63))</f>
      </c>
    </row>
    <row r="64" spans="1:6" x14ac:dyDescent="0.25">
      <c r="A64" s="13"/>
      <c r="B64" s="11"/>
      <c r="C64" s="11"/>
      <c r="D64" s="16"/>
      <c r="E64" s="18">
        <f>IF(A64="","",MONTH(A64))</f>
      </c>
      <c r="F64" s="18">
        <f>IF(A64="","",YEAR(A64))</f>
      </c>
    </row>
    <row r="65" spans="1:6" x14ac:dyDescent="0.25">
      <c r="A65" s="13"/>
      <c r="B65" s="11"/>
      <c r="C65" s="11"/>
      <c r="D65" s="16"/>
      <c r="E65" s="18">
        <f>IF(A65="","",MONTH(A65))</f>
      </c>
      <c r="F65" s="18">
        <f>IF(A65="","",YEAR(A65))</f>
      </c>
    </row>
    <row r="66" spans="1:6" x14ac:dyDescent="0.25">
      <c r="A66" s="13"/>
      <c r="B66" s="11"/>
      <c r="C66" s="11"/>
      <c r="D66" s="16"/>
      <c r="E66" s="18">
        <f>IF(A66="","",MONTH(A66))</f>
      </c>
      <c r="F66" s="18">
        <f>IF(A66="","",YEAR(A66))</f>
      </c>
    </row>
    <row r="67" spans="1:6" x14ac:dyDescent="0.25">
      <c r="A67" s="13"/>
      <c r="B67" s="11"/>
      <c r="C67" s="11"/>
      <c r="D67" s="16"/>
      <c r="E67" s="18">
        <f>IF(A67="","",MONTH(A67))</f>
      </c>
      <c r="F67" s="18">
        <f>IF(A67="","",YEAR(A67))</f>
      </c>
    </row>
    <row r="68" spans="1:6" x14ac:dyDescent="0.25">
      <c r="A68" s="13"/>
      <c r="B68" s="11"/>
      <c r="C68" s="11"/>
      <c r="D68" s="16"/>
      <c r="E68" s="18">
        <f>IF(A68="","",MONTH(A68))</f>
      </c>
      <c r="F68" s="18">
        <f>IF(A68="","",YEAR(A68))</f>
      </c>
    </row>
    <row r="69" spans="1:6" x14ac:dyDescent="0.25">
      <c r="A69" s="13"/>
      <c r="B69" s="11"/>
      <c r="C69" s="11"/>
      <c r="D69" s="16"/>
      <c r="E69" s="18">
        <f>IF(A69="","",MONTH(A69))</f>
      </c>
      <c r="F69" s="18">
        <f>IF(A69="","",YEAR(A69))</f>
      </c>
    </row>
    <row r="70" spans="1:6" x14ac:dyDescent="0.25">
      <c r="A70" s="13"/>
      <c r="B70" s="11"/>
      <c r="C70" s="11"/>
      <c r="D70" s="16"/>
      <c r="E70" s="18">
        <f>IF(A70="","",MONTH(A70))</f>
      </c>
      <c r="F70" s="18">
        <f>IF(A70="","",YEAR(A70))</f>
      </c>
    </row>
    <row r="71" spans="1:6" x14ac:dyDescent="0.25">
      <c r="A71" s="13"/>
      <c r="B71" s="11"/>
      <c r="C71" s="11"/>
      <c r="D71" s="16"/>
      <c r="E71" s="18">
        <f>IF(A71="","",MONTH(A71))</f>
      </c>
      <c r="F71" s="18">
        <f>IF(A71="","",YEAR(A71))</f>
      </c>
    </row>
    <row r="72" spans="1:6" x14ac:dyDescent="0.25">
      <c r="A72" s="13"/>
      <c r="B72" s="11"/>
      <c r="C72" s="11"/>
      <c r="D72" s="16"/>
      <c r="E72" s="18">
        <f>IF(A72="","",MONTH(A72))</f>
      </c>
      <c r="F72" s="18">
        <f>IF(A72="","",YEAR(A72))</f>
      </c>
    </row>
    <row r="73" spans="1:6" x14ac:dyDescent="0.25">
      <c r="A73" s="13"/>
      <c r="B73" s="11"/>
      <c r="C73" s="11"/>
      <c r="D73" s="16"/>
      <c r="E73" s="18">
        <f>IF(A73="","",MONTH(A73))</f>
      </c>
      <c r="F73" s="18">
        <f>IF(A73="","",YEAR(A73))</f>
      </c>
    </row>
    <row r="74" spans="1:6" x14ac:dyDescent="0.25">
      <c r="A74" s="13"/>
      <c r="B74" s="11"/>
      <c r="C74" s="11"/>
      <c r="D74" s="16"/>
      <c r="E74" s="18">
        <f>IF(A74="","",MONTH(A74))</f>
      </c>
      <c r="F74" s="18">
        <f>IF(A74="","",YEAR(A74))</f>
      </c>
    </row>
    <row r="75" spans="1:6" x14ac:dyDescent="0.25">
      <c r="A75" s="13"/>
      <c r="B75" s="11"/>
      <c r="C75" s="11"/>
      <c r="D75" s="16"/>
      <c r="E75" s="18">
        <f>IF(A75="","",MONTH(A75))</f>
      </c>
      <c r="F75" s="18">
        <f>IF(A75="","",YEAR(A75))</f>
      </c>
    </row>
    <row r="76" spans="1:6" x14ac:dyDescent="0.25">
      <c r="A76" s="13"/>
      <c r="B76" s="11"/>
      <c r="C76" s="11"/>
      <c r="D76" s="16"/>
      <c r="E76" s="18">
        <f>IF(A76="","",MONTH(A76))</f>
      </c>
      <c r="F76" s="18">
        <f>IF(A76="","",YEAR(A76))</f>
      </c>
    </row>
    <row r="77" spans="1:6" x14ac:dyDescent="0.25">
      <c r="A77" s="13"/>
      <c r="B77" s="11"/>
      <c r="C77" s="11"/>
      <c r="D77" s="16"/>
      <c r="E77" s="18">
        <f>IF(A77="","",MONTH(A77))</f>
      </c>
      <c r="F77" s="18">
        <f>IF(A77="","",YEAR(A77))</f>
      </c>
    </row>
    <row r="78" spans="1:6" x14ac:dyDescent="0.25">
      <c r="A78" s="13"/>
      <c r="B78" s="11"/>
      <c r="C78" s="11"/>
      <c r="D78" s="16"/>
      <c r="E78" s="18">
        <f>IF(A78="","",MONTH(A78))</f>
      </c>
      <c r="F78" s="18">
        <f>IF(A78="","",YEAR(A78))</f>
      </c>
    </row>
    <row r="79" spans="1:6" x14ac:dyDescent="0.25">
      <c r="A79" s="13"/>
      <c r="B79" s="11"/>
      <c r="C79" s="11"/>
      <c r="D79" s="16"/>
      <c r="E79" s="18">
        <f>IF(A79="","",MONTH(A79))</f>
      </c>
      <c r="F79" s="18">
        <f>IF(A79="","",YEAR(A79))</f>
      </c>
    </row>
    <row r="80" spans="1:6" x14ac:dyDescent="0.25">
      <c r="A80" s="13"/>
      <c r="B80" s="11"/>
      <c r="C80" s="11"/>
      <c r="D80" s="16"/>
      <c r="E80" s="18">
        <f>IF(A80="","",MONTH(A80))</f>
      </c>
      <c r="F80" s="18">
        <f>IF(A80="","",YEAR(A80))</f>
      </c>
    </row>
    <row r="81" spans="1:6" x14ac:dyDescent="0.25">
      <c r="A81" s="13"/>
      <c r="B81" s="11"/>
      <c r="C81" s="11"/>
      <c r="D81" s="16"/>
      <c r="E81" s="18">
        <f>IF(A81="","",MONTH(A81))</f>
      </c>
      <c r="F81" s="18">
        <f>IF(A81="","",YEAR(A81))</f>
      </c>
    </row>
    <row r="82" spans="1:6" x14ac:dyDescent="0.25">
      <c r="A82" s="13"/>
      <c r="B82" s="11"/>
      <c r="C82" s="11"/>
      <c r="D82" s="16"/>
      <c r="E82" s="18">
        <f>IF(A82="","",MONTH(A82))</f>
      </c>
      <c r="F82" s="18">
        <f>IF(A82="","",YEAR(A82))</f>
      </c>
    </row>
    <row r="83" spans="1:6" x14ac:dyDescent="0.25">
      <c r="A83" s="13"/>
      <c r="B83" s="11"/>
      <c r="C83" s="11"/>
      <c r="D83" s="16"/>
      <c r="E83" s="18">
        <f>IF(A83="","",MONTH(A83))</f>
      </c>
      <c r="F83" s="18">
        <f>IF(A83="","",YEAR(A83))</f>
      </c>
    </row>
    <row r="84" spans="1:6" x14ac:dyDescent="0.25">
      <c r="A84" s="13"/>
      <c r="B84" s="11"/>
      <c r="C84" s="11"/>
      <c r="D84" s="16"/>
      <c r="E84" s="18">
        <f>IF(A84="","",MONTH(A84))</f>
      </c>
      <c r="F84" s="18">
        <f>IF(A84="","",YEAR(A84))</f>
      </c>
    </row>
    <row r="85" spans="1:6" x14ac:dyDescent="0.25">
      <c r="A85" s="13"/>
      <c r="B85" s="11"/>
      <c r="C85" s="11"/>
      <c r="D85" s="16"/>
      <c r="E85" s="18">
        <f>IF(A85="","",MONTH(A85))</f>
      </c>
      <c r="F85" s="18">
        <f>IF(A85="","",YEAR(A85))</f>
      </c>
    </row>
    <row r="86" spans="1:6" x14ac:dyDescent="0.25">
      <c r="A86" s="13"/>
      <c r="B86" s="11"/>
      <c r="C86" s="11"/>
      <c r="D86" s="16"/>
      <c r="E86" s="18">
        <f>IF(A86="","",MONTH(A86))</f>
      </c>
      <c r="F86" s="18">
        <f>IF(A86="","",YEAR(A86))</f>
      </c>
    </row>
    <row r="87" spans="1:6" x14ac:dyDescent="0.25">
      <c r="A87" s="13"/>
      <c r="B87" s="11"/>
      <c r="C87" s="11"/>
      <c r="D87" s="16"/>
      <c r="E87" s="18">
        <f>IF(A87="","",MONTH(A87))</f>
      </c>
      <c r="F87" s="18">
        <f>IF(A87="","",YEAR(A87))</f>
      </c>
    </row>
    <row r="88" spans="1:6" x14ac:dyDescent="0.25">
      <c r="A88" s="13"/>
      <c r="B88" s="11"/>
      <c r="C88" s="11"/>
      <c r="D88" s="16"/>
      <c r="E88" s="18">
        <f>IF(A88="","",MONTH(A88))</f>
      </c>
      <c r="F88" s="18">
        <f>IF(A88="","",YEAR(A88))</f>
      </c>
    </row>
    <row r="89" spans="1:6" x14ac:dyDescent="0.25">
      <c r="A89" s="13"/>
      <c r="B89" s="11"/>
      <c r="C89" s="11"/>
      <c r="D89" s="16"/>
      <c r="E89" s="18">
        <f>IF(A89="","",MONTH(A89))</f>
      </c>
      <c r="F89" s="18">
        <f>IF(A89="","",YEAR(A89))</f>
      </c>
    </row>
    <row r="90" spans="1:6" x14ac:dyDescent="0.25">
      <c r="A90" s="13"/>
      <c r="B90" s="11"/>
      <c r="C90" s="11"/>
      <c r="D90" s="16"/>
      <c r="E90" s="18">
        <f>IF(A90="","",MONTH(A90))</f>
      </c>
      <c r="F90" s="18">
        <f>IF(A90="","",YEAR(A90))</f>
      </c>
    </row>
    <row r="91" spans="1:6" x14ac:dyDescent="0.25">
      <c r="A91" s="13"/>
      <c r="B91" s="11"/>
      <c r="C91" s="11"/>
      <c r="D91" s="16"/>
      <c r="E91" s="18">
        <f>IF(A91="","",MONTH(A91))</f>
      </c>
      <c r="F91" s="18">
        <f>IF(A91="","",YEAR(A91))</f>
      </c>
    </row>
    <row r="92" spans="1:6" x14ac:dyDescent="0.25">
      <c r="A92" s="13"/>
      <c r="B92" s="11"/>
      <c r="C92" s="11"/>
      <c r="D92" s="16"/>
      <c r="E92" s="18">
        <f>IF(A92="","",MONTH(A92))</f>
      </c>
      <c r="F92" s="18">
        <f>IF(A92="","",YEAR(A92))</f>
      </c>
    </row>
    <row r="93" spans="1:6" x14ac:dyDescent="0.25">
      <c r="A93" s="13"/>
      <c r="B93" s="11"/>
      <c r="C93" s="11"/>
      <c r="D93" s="16"/>
      <c r="E93" s="18">
        <f>IF(A93="","",MONTH(A93))</f>
      </c>
      <c r="F93" s="18">
        <f>IF(A93="","",YEAR(A93))</f>
      </c>
    </row>
    <row r="94" spans="1:6" x14ac:dyDescent="0.25">
      <c r="A94" s="13"/>
      <c r="B94" s="11"/>
      <c r="C94" s="11"/>
      <c r="D94" s="16"/>
      <c r="E94" s="18">
        <f>IF(A94="","",MONTH(A94))</f>
      </c>
      <c r="F94" s="18">
        <f>IF(A94="","",YEAR(A94))</f>
      </c>
    </row>
    <row r="95" spans="1:6" x14ac:dyDescent="0.25">
      <c r="A95" s="13"/>
      <c r="B95" s="11"/>
      <c r="C95" s="11"/>
      <c r="D95" s="16"/>
      <c r="E95" s="18">
        <f>IF(A95="","",MONTH(A95))</f>
      </c>
      <c r="F95" s="18">
        <f>IF(A95="","",YEAR(A95))</f>
      </c>
    </row>
    <row r="96" spans="1:6" x14ac:dyDescent="0.25">
      <c r="A96" s="13"/>
      <c r="B96" s="11"/>
      <c r="C96" s="11"/>
      <c r="D96" s="16"/>
      <c r="E96" s="18">
        <f>IF(A96="","",MONTH(A96))</f>
      </c>
      <c r="F96" s="18">
        <f>IF(A96="","",YEAR(A96))</f>
      </c>
    </row>
    <row r="97" spans="1:6" x14ac:dyDescent="0.25">
      <c r="A97" s="13"/>
      <c r="B97" s="11"/>
      <c r="C97" s="11"/>
      <c r="D97" s="16"/>
      <c r="E97" s="18">
        <f>IF(A97="","",MONTH(A97))</f>
      </c>
      <c r="F97" s="18">
        <f>IF(A97="","",YEAR(A97))</f>
      </c>
    </row>
    <row r="98" spans="1:6" x14ac:dyDescent="0.25">
      <c r="A98" s="13"/>
      <c r="B98" s="11"/>
      <c r="C98" s="11"/>
      <c r="D98" s="16"/>
      <c r="E98" s="18">
        <f>IF(A98="","",MONTH(A98))</f>
      </c>
      <c r="F98" s="18">
        <f>IF(A98="","",YEAR(A98))</f>
      </c>
    </row>
    <row r="99" spans="1:6" x14ac:dyDescent="0.25">
      <c r="A99" s="13"/>
      <c r="B99" s="11"/>
      <c r="C99" s="11"/>
      <c r="D99" s="16"/>
      <c r="E99" s="18">
        <f>IF(A99="","",MONTH(A99))</f>
      </c>
      <c r="F99" s="18">
        <f>IF(A99="","",YEAR(A99))</f>
      </c>
    </row>
    <row r="100" spans="1:6" x14ac:dyDescent="0.25">
      <c r="A100" s="13"/>
      <c r="B100" s="11"/>
      <c r="C100" s="11"/>
      <c r="D100" s="16"/>
      <c r="E100" s="18">
        <f>IF(A100="","",MONTH(A100))</f>
      </c>
      <c r="F100" s="18">
        <f>IF(A100="","",YEAR(A100))</f>
      </c>
    </row>
    <row r="101" spans="1:6" x14ac:dyDescent="0.25">
      <c r="A101" s="13"/>
      <c r="B101" s="11"/>
      <c r="C101" s="11"/>
      <c r="D101" s="16"/>
      <c r="E101" s="18">
        <f>IF(A101="","",MONTH(A101))</f>
      </c>
      <c r="F101" s="18">
        <f>IF(A101="","",YEAR(A101))</f>
      </c>
    </row>
    <row r="102" spans="1:6" x14ac:dyDescent="0.25">
      <c r="A102" s="13"/>
      <c r="B102" s="11"/>
      <c r="C102" s="11"/>
      <c r="D102" s="16"/>
      <c r="E102" s="18">
        <f>IF(A102="","",MONTH(A102))</f>
      </c>
      <c r="F102" s="18">
        <f>IF(A102="","",YEAR(A102))</f>
      </c>
    </row>
    <row r="103" spans="1:6" x14ac:dyDescent="0.25">
      <c r="A103" s="13"/>
      <c r="B103" s="11"/>
      <c r="C103" s="11"/>
      <c r="D103" s="16"/>
      <c r="E103" s="18">
        <f>IF(A103="","",MONTH(A103))</f>
      </c>
      <c r="F103" s="18">
        <f>IF(A103="","",YEAR(A103))</f>
      </c>
    </row>
    <row r="104" spans="1:6" x14ac:dyDescent="0.25">
      <c r="A104" s="13"/>
      <c r="B104" s="11"/>
      <c r="C104" s="11"/>
      <c r="D104" s="16"/>
      <c r="E104" s="18">
        <f>IF(A104="","",MONTH(A104))</f>
      </c>
      <c r="F104" s="18">
        <f>IF(A104="","",YEAR(A104))</f>
      </c>
    </row>
    <row r="105" spans="1:6" x14ac:dyDescent="0.25">
      <c r="A105" s="13"/>
      <c r="B105" s="11"/>
      <c r="C105" s="11"/>
      <c r="D105" s="16"/>
      <c r="E105" s="18">
        <f>IF(A105="","",MONTH(A105))</f>
      </c>
      <c r="F105" s="18">
        <f>IF(A105="","",YEAR(A105))</f>
      </c>
    </row>
    <row r="106" spans="1:6" x14ac:dyDescent="0.25">
      <c r="A106" s="13"/>
      <c r="B106" s="11"/>
      <c r="C106" s="11"/>
      <c r="D106" s="16"/>
      <c r="E106" s="18">
        <f>IF(A106="","",MONTH(A106))</f>
      </c>
      <c r="F106" s="18">
        <f>IF(A106="","",YEAR(A106))</f>
      </c>
    </row>
    <row r="107" spans="1:6" x14ac:dyDescent="0.25">
      <c r="A107" s="13"/>
      <c r="B107" s="11"/>
      <c r="C107" s="11"/>
      <c r="D107" s="16"/>
      <c r="E107" s="18">
        <f>IF(A107="","",MONTH(A107))</f>
      </c>
      <c r="F107" s="18">
        <f>IF(A107="","",YEAR(A107))</f>
      </c>
    </row>
    <row r="108" spans="1:6" x14ac:dyDescent="0.25">
      <c r="A108" s="13"/>
      <c r="B108" s="11"/>
      <c r="C108" s="11"/>
      <c r="D108" s="16"/>
      <c r="E108" s="18">
        <f>IF(A108="","",MONTH(A108))</f>
      </c>
      <c r="F108" s="18">
        <f>IF(A108="","",YEAR(A108))</f>
      </c>
    </row>
    <row r="109" spans="1:6" x14ac:dyDescent="0.25">
      <c r="A109" s="13"/>
      <c r="B109" s="11"/>
      <c r="C109" s="11"/>
      <c r="D109" s="16"/>
      <c r="E109" s="18">
        <f>IF(A109="","",MONTH(A109))</f>
      </c>
      <c r="F109" s="18">
        <f>IF(A109="","",YEAR(A109))</f>
      </c>
    </row>
    <row r="110" spans="1:6" x14ac:dyDescent="0.25">
      <c r="A110" s="13"/>
      <c r="B110" s="11"/>
      <c r="C110" s="11"/>
      <c r="D110" s="16"/>
      <c r="E110" s="18">
        <f>IF(A110="","",MONTH(A110))</f>
      </c>
      <c r="F110" s="18">
        <f>IF(A110="","",YEAR(A110))</f>
      </c>
    </row>
    <row r="111" spans="1:6" x14ac:dyDescent="0.25">
      <c r="A111" s="13"/>
      <c r="B111" s="11"/>
      <c r="C111" s="11"/>
      <c r="D111" s="16"/>
      <c r="E111" s="18">
        <f>IF(A111="","",MONTH(A111))</f>
      </c>
      <c r="F111" s="18">
        <f>IF(A111="","",YEAR(A111))</f>
      </c>
    </row>
    <row r="112" spans="1:6" x14ac:dyDescent="0.25">
      <c r="A112" s="13"/>
      <c r="B112" s="11"/>
      <c r="C112" s="11"/>
      <c r="D112" s="16"/>
      <c r="E112" s="18">
        <f>IF(A112="","",MONTH(A112))</f>
      </c>
      <c r="F112" s="18">
        <f>IF(A112="","",YEAR(A112))</f>
      </c>
    </row>
    <row r="113" spans="1:6" x14ac:dyDescent="0.25">
      <c r="A113" s="13"/>
      <c r="B113" s="11"/>
      <c r="C113" s="11"/>
      <c r="D113" s="16"/>
      <c r="E113" s="18">
        <f>IF(A113="","",MONTH(A113))</f>
      </c>
      <c r="F113" s="18">
        <f>IF(A113="","",YEAR(A113))</f>
      </c>
    </row>
    <row r="114" spans="1:6" x14ac:dyDescent="0.25">
      <c r="A114" s="13"/>
      <c r="B114" s="11"/>
      <c r="C114" s="11"/>
      <c r="D114" s="16"/>
      <c r="E114" s="18">
        <f>IF(A114="","",MONTH(A114))</f>
      </c>
      <c r="F114" s="18">
        <f>IF(A114="","",YEAR(A114))</f>
      </c>
    </row>
    <row r="115" spans="1:6" x14ac:dyDescent="0.25">
      <c r="A115" s="13"/>
      <c r="B115" s="11"/>
      <c r="C115" s="11"/>
      <c r="D115" s="16"/>
      <c r="E115" s="18">
        <f>IF(A115="","",MONTH(A115))</f>
      </c>
      <c r="F115" s="18">
        <f>IF(A115="","",YEAR(A115))</f>
      </c>
    </row>
    <row r="116" spans="1:6" x14ac:dyDescent="0.25">
      <c r="A116" s="13"/>
      <c r="B116" s="11"/>
      <c r="C116" s="11"/>
      <c r="D116" s="16"/>
      <c r="E116" s="18">
        <f>IF(A116="","",MONTH(A116))</f>
      </c>
      <c r="F116" s="18">
        <f>IF(A116="","",YEAR(A116))</f>
      </c>
    </row>
    <row r="117" spans="1:6" x14ac:dyDescent="0.25">
      <c r="A117" s="13"/>
      <c r="B117" s="11"/>
      <c r="C117" s="11"/>
      <c r="D117" s="16"/>
      <c r="E117" s="18">
        <f>IF(A117="","",MONTH(A117))</f>
      </c>
      <c r="F117" s="18">
        <f>IF(A117="","",YEAR(A117))</f>
      </c>
    </row>
    <row r="118" spans="1:6" x14ac:dyDescent="0.25">
      <c r="A118" s="13"/>
      <c r="B118" s="11"/>
      <c r="C118" s="11"/>
      <c r="D118" s="16"/>
      <c r="E118" s="18">
        <f>IF(A118="","",MONTH(A118))</f>
      </c>
      <c r="F118" s="18">
        <f>IF(A118="","",YEAR(A118))</f>
      </c>
    </row>
    <row r="119" spans="1:6" x14ac:dyDescent="0.25">
      <c r="A119" s="13"/>
      <c r="B119" s="11"/>
      <c r="C119" s="11"/>
      <c r="D119" s="16"/>
      <c r="E119" s="18">
        <f>IF(A119="","",MONTH(A119))</f>
      </c>
      <c r="F119" s="18">
        <f>IF(A119="","",YEAR(A119))</f>
      </c>
    </row>
    <row r="120" spans="1:6" x14ac:dyDescent="0.25">
      <c r="A120" s="13"/>
      <c r="B120" s="11"/>
      <c r="C120" s="11"/>
      <c r="D120" s="16"/>
      <c r="E120" s="18">
        <f>IF(A120="","",MONTH(A120))</f>
      </c>
      <c r="F120" s="18">
        <f>IF(A120="","",YEAR(A120))</f>
      </c>
    </row>
    <row r="121" spans="1:6" x14ac:dyDescent="0.25">
      <c r="A121" s="13"/>
      <c r="B121" s="11"/>
      <c r="C121" s="11"/>
      <c r="D121" s="16"/>
      <c r="E121" s="18">
        <f>IF(A121="","",MONTH(A121))</f>
      </c>
      <c r="F121" s="18">
        <f>IF(A121="","",YEAR(A121))</f>
      </c>
    </row>
    <row r="122" spans="1:6" x14ac:dyDescent="0.25">
      <c r="A122" s="13"/>
      <c r="B122" s="11"/>
      <c r="C122" s="11"/>
      <c r="D122" s="16"/>
      <c r="E122" s="18">
        <f>IF(A122="","",MONTH(A122))</f>
      </c>
      <c r="F122" s="18">
        <f>IF(A122="","",YEAR(A122))</f>
      </c>
    </row>
    <row r="123" spans="1:6" x14ac:dyDescent="0.25">
      <c r="A123" s="13"/>
      <c r="B123" s="11"/>
      <c r="C123" s="11"/>
      <c r="D123" s="16"/>
      <c r="E123" s="18">
        <f>IF(A123="","",MONTH(A123))</f>
      </c>
      <c r="F123" s="18">
        <f>IF(A123="","",YEAR(A123))</f>
      </c>
    </row>
    <row r="124" spans="1:6" x14ac:dyDescent="0.25">
      <c r="A124" s="13"/>
      <c r="B124" s="11"/>
      <c r="C124" s="11"/>
      <c r="D124" s="16"/>
      <c r="E124" s="18">
        <f>IF(A124="","",MONTH(A124))</f>
      </c>
      <c r="F124" s="18">
        <f>IF(A124="","",YEAR(A124))</f>
      </c>
    </row>
    <row r="125" spans="1:6" x14ac:dyDescent="0.25">
      <c r="A125" s="13"/>
      <c r="B125" s="11"/>
      <c r="C125" s="11"/>
      <c r="D125" s="16"/>
      <c r="E125" s="18">
        <f>IF(A125="","",MONTH(A125))</f>
      </c>
      <c r="F125" s="18">
        <f>IF(A125="","",YEAR(A125))</f>
      </c>
    </row>
    <row r="126" spans="1:6" x14ac:dyDescent="0.25">
      <c r="A126" s="13"/>
      <c r="B126" s="11"/>
      <c r="C126" s="11"/>
      <c r="D126" s="16"/>
      <c r="E126" s="18">
        <f>IF(A126="","",MONTH(A126))</f>
      </c>
      <c r="F126" s="18">
        <f>IF(A126="","",YEAR(A126))</f>
      </c>
    </row>
    <row r="127" spans="1:6" x14ac:dyDescent="0.25">
      <c r="A127" s="13"/>
      <c r="B127" s="11"/>
      <c r="C127" s="11"/>
      <c r="D127" s="16"/>
      <c r="E127" s="18">
        <f>IF(A127="","",MONTH(A127))</f>
      </c>
      <c r="F127" s="18">
        <f>IF(A127="","",YEAR(A127))</f>
      </c>
    </row>
    <row r="128" spans="1:6" x14ac:dyDescent="0.25">
      <c r="A128" s="13"/>
      <c r="B128" s="11"/>
      <c r="C128" s="11"/>
      <c r="D128" s="16"/>
      <c r="E128" s="18">
        <f>IF(A128="","",MONTH(A128))</f>
      </c>
      <c r="F128" s="18">
        <f>IF(A128="","",YEAR(A128))</f>
      </c>
    </row>
    <row r="129" spans="1:6" x14ac:dyDescent="0.25">
      <c r="A129" s="13"/>
      <c r="B129" s="11"/>
      <c r="C129" s="11"/>
      <c r="D129" s="16"/>
      <c r="E129" s="18">
        <f>IF(A129="","",MONTH(A129))</f>
      </c>
      <c r="F129" s="18">
        <f>IF(A129="","",YEAR(A129))</f>
      </c>
    </row>
    <row r="130" spans="1:6" x14ac:dyDescent="0.25">
      <c r="A130" s="13"/>
      <c r="B130" s="11"/>
      <c r="C130" s="11"/>
      <c r="D130" s="16"/>
      <c r="E130" s="18">
        <f>IF(A130="","",MONTH(A130))</f>
      </c>
      <c r="F130" s="18">
        <f>IF(A130="","",YEAR(A130))</f>
      </c>
    </row>
    <row r="131" spans="1:6" x14ac:dyDescent="0.25">
      <c r="A131" s="13"/>
      <c r="B131" s="11"/>
      <c r="C131" s="11"/>
      <c r="D131" s="16"/>
      <c r="E131" s="18">
        <f>IF(A131="","",MONTH(A131))</f>
      </c>
      <c r="F131" s="18">
        <f>IF(A131="","",YEAR(A131))</f>
      </c>
    </row>
    <row r="132" spans="1:6" x14ac:dyDescent="0.25">
      <c r="A132" s="13"/>
      <c r="B132" s="11"/>
      <c r="C132" s="11"/>
      <c r="D132" s="16"/>
      <c r="E132" s="18">
        <f>IF(A132="","",MONTH(A132))</f>
      </c>
      <c r="F132" s="18">
        <f>IF(A132="","",YEAR(A132))</f>
      </c>
    </row>
    <row r="133" spans="1:6" x14ac:dyDescent="0.25">
      <c r="A133" s="13"/>
      <c r="B133" s="11"/>
      <c r="C133" s="11"/>
      <c r="D133" s="16"/>
      <c r="E133" s="18">
        <f>IF(A133="","",MONTH(A133))</f>
      </c>
      <c r="F133" s="18">
        <f>IF(A133="","",YEAR(A133))</f>
      </c>
    </row>
    <row r="134" spans="1:6" x14ac:dyDescent="0.25">
      <c r="A134" s="13"/>
      <c r="B134" s="11"/>
      <c r="C134" s="11"/>
      <c r="D134" s="16"/>
      <c r="E134" s="18">
        <f>IF(A134="","",MONTH(A134))</f>
      </c>
      <c r="F134" s="18">
        <f>IF(A134="","",YEAR(A134))</f>
      </c>
    </row>
    <row r="135" spans="1:6" x14ac:dyDescent="0.25">
      <c r="A135" s="13"/>
      <c r="B135" s="11"/>
      <c r="C135" s="11"/>
      <c r="D135" s="16"/>
      <c r="E135" s="18">
        <f>IF(A135="","",MONTH(A135))</f>
      </c>
      <c r="F135" s="18">
        <f>IF(A135="","",YEAR(A135))</f>
      </c>
    </row>
    <row r="136" spans="1:6" x14ac:dyDescent="0.25">
      <c r="A136" s="13"/>
      <c r="B136" s="11"/>
      <c r="C136" s="11"/>
      <c r="D136" s="16"/>
      <c r="E136" s="18">
        <f>IF(A136="","",MONTH(A136))</f>
      </c>
      <c r="F136" s="18">
        <f>IF(A136="","",YEAR(A136))</f>
      </c>
    </row>
    <row r="137" spans="1:6" x14ac:dyDescent="0.25">
      <c r="A137" s="13"/>
      <c r="B137" s="11"/>
      <c r="C137" s="11"/>
      <c r="D137" s="16"/>
      <c r="E137" s="18">
        <f>IF(A137="","",MONTH(A137))</f>
      </c>
      <c r="F137" s="18">
        <f>IF(A137="","",YEAR(A137))</f>
      </c>
    </row>
    <row r="138" spans="1:6" x14ac:dyDescent="0.25">
      <c r="A138" s="13"/>
      <c r="B138" s="11"/>
      <c r="C138" s="11"/>
      <c r="D138" s="16"/>
      <c r="E138" s="18">
        <f>IF(A138="","",MONTH(A138))</f>
      </c>
      <c r="F138" s="18">
        <f>IF(A138="","",YEAR(A138))</f>
      </c>
    </row>
    <row r="139" spans="1:6" x14ac:dyDescent="0.25">
      <c r="A139" s="13"/>
      <c r="B139" s="11"/>
      <c r="C139" s="11"/>
      <c r="D139" s="16"/>
      <c r="E139" s="18">
        <f>IF(A139="","",MONTH(A139))</f>
      </c>
      <c r="F139" s="18">
        <f>IF(A139="","",YEAR(A139))</f>
      </c>
    </row>
    <row r="140" spans="1:6" x14ac:dyDescent="0.25">
      <c r="A140" s="13"/>
      <c r="B140" s="11"/>
      <c r="C140" s="11"/>
      <c r="D140" s="16"/>
      <c r="E140" s="18">
        <f>IF(A140="","",MONTH(A140))</f>
      </c>
      <c r="F140" s="18">
        <f>IF(A140="","",YEAR(A140))</f>
      </c>
    </row>
    <row r="141" spans="1:6" x14ac:dyDescent="0.25">
      <c r="A141" s="13"/>
      <c r="B141" s="11"/>
      <c r="C141" s="11"/>
      <c r="D141" s="16"/>
      <c r="E141" s="18">
        <f>IF(A141="","",MONTH(A141))</f>
      </c>
      <c r="F141" s="18">
        <f>IF(A141="","",YEAR(A141))</f>
      </c>
    </row>
    <row r="142" spans="1:6" x14ac:dyDescent="0.25">
      <c r="A142" s="13"/>
      <c r="B142" s="11"/>
      <c r="C142" s="11"/>
      <c r="D142" s="16"/>
      <c r="E142" s="18">
        <f>IF(A142="","",MONTH(A142))</f>
      </c>
      <c r="F142" s="18">
        <f>IF(A142="","",YEAR(A142))</f>
      </c>
    </row>
    <row r="143" spans="1:6" x14ac:dyDescent="0.25">
      <c r="A143" s="13"/>
      <c r="B143" s="11"/>
      <c r="C143" s="11"/>
      <c r="D143" s="16"/>
      <c r="E143" s="18">
        <f>IF(A143="","",MONTH(A143))</f>
      </c>
      <c r="F143" s="18">
        <f>IF(A143="","",YEAR(A143))</f>
      </c>
    </row>
    <row r="144" spans="1:6" x14ac:dyDescent="0.25">
      <c r="A144" s="13"/>
      <c r="B144" s="11"/>
      <c r="C144" s="11"/>
      <c r="D144" s="16"/>
      <c r="E144" s="18">
        <f>IF(A144="","",MONTH(A144))</f>
      </c>
      <c r="F144" s="18">
        <f>IF(A144="","",YEAR(A144))</f>
      </c>
    </row>
    <row r="145" spans="1:6" x14ac:dyDescent="0.25">
      <c r="A145" s="13"/>
      <c r="B145" s="11"/>
      <c r="C145" s="11"/>
      <c r="D145" s="16"/>
      <c r="E145" s="18">
        <f>IF(A145="","",MONTH(A145))</f>
      </c>
      <c r="F145" s="18">
        <f>IF(A145="","",YEAR(A145))</f>
      </c>
    </row>
    <row r="146" spans="1:6" x14ac:dyDescent="0.25">
      <c r="A146" s="13"/>
      <c r="B146" s="11"/>
      <c r="C146" s="11"/>
      <c r="D146" s="16"/>
      <c r="E146" s="18">
        <f>IF(A146="","",MONTH(A146))</f>
      </c>
      <c r="F146" s="18">
        <f>IF(A146="","",YEAR(A146))</f>
      </c>
    </row>
    <row r="147" spans="1:6" x14ac:dyDescent="0.25">
      <c r="A147" s="13"/>
      <c r="B147" s="11"/>
      <c r="C147" s="11"/>
      <c r="D147" s="16"/>
      <c r="E147" s="18">
        <f>IF(A147="","",MONTH(A147))</f>
      </c>
      <c r="F147" s="18">
        <f>IF(A147="","",YEAR(A147))</f>
      </c>
    </row>
    <row r="148" spans="1:6" x14ac:dyDescent="0.25">
      <c r="A148" s="13"/>
      <c r="B148" s="11"/>
      <c r="C148" s="11"/>
      <c r="D148" s="16"/>
      <c r="E148" s="18">
        <f>IF(A148="","",MONTH(A148))</f>
      </c>
      <c r="F148" s="18">
        <f>IF(A148="","",YEAR(A148))</f>
      </c>
    </row>
    <row r="149" spans="1:6" x14ac:dyDescent="0.25">
      <c r="A149" s="13"/>
      <c r="B149" s="11"/>
      <c r="C149" s="11"/>
      <c r="D149" s="16"/>
      <c r="E149" s="18">
        <f>IF(A149="","",MONTH(A149))</f>
      </c>
      <c r="F149" s="18">
        <f>IF(A149="","",YEAR(A149))</f>
      </c>
    </row>
    <row r="150" spans="1:6" x14ac:dyDescent="0.25">
      <c r="A150" s="13"/>
      <c r="B150" s="11"/>
      <c r="C150" s="11"/>
      <c r="D150" s="16"/>
      <c r="E150" s="18">
        <f>IF(A150="","",MONTH(A150))</f>
      </c>
      <c r="F150" s="18">
        <f>IF(A150="","",YEAR(A150))</f>
      </c>
    </row>
    <row r="151" spans="1:6" x14ac:dyDescent="0.25">
      <c r="A151" s="13"/>
      <c r="B151" s="11"/>
      <c r="C151" s="11"/>
      <c r="D151" s="16"/>
      <c r="E151" s="18">
        <f>IF(A151="","",MONTH(A151))</f>
      </c>
      <c r="F151" s="18">
        <f>IF(A151="","",YEAR(A151))</f>
      </c>
    </row>
    <row r="152" spans="1:6" x14ac:dyDescent="0.25">
      <c r="A152" s="13"/>
      <c r="B152" s="11"/>
      <c r="C152" s="11"/>
      <c r="D152" s="16"/>
      <c r="E152" s="18">
        <f>IF(A152="","",MONTH(A152))</f>
      </c>
      <c r="F152" s="18">
        <f>IF(A152="","",YEAR(A152))</f>
      </c>
    </row>
    <row r="153" spans="1:6" x14ac:dyDescent="0.25">
      <c r="A153" s="13"/>
      <c r="B153" s="11"/>
      <c r="C153" s="11"/>
      <c r="D153" s="16"/>
      <c r="E153" s="18">
        <f>IF(A153="","",MONTH(A153))</f>
      </c>
      <c r="F153" s="18">
        <f>IF(A153="","",YEAR(A153))</f>
      </c>
    </row>
    <row r="154" spans="1:6" x14ac:dyDescent="0.25">
      <c r="A154" s="13"/>
      <c r="B154" s="11"/>
      <c r="C154" s="11"/>
      <c r="D154" s="16"/>
      <c r="E154" s="18">
        <f>IF(A154="","",MONTH(A154))</f>
      </c>
      <c r="F154" s="18">
        <f>IF(A154="","",YEAR(A154))</f>
      </c>
    </row>
    <row r="155" spans="1:6" x14ac:dyDescent="0.25">
      <c r="A155" s="13"/>
      <c r="B155" s="11"/>
      <c r="C155" s="11"/>
      <c r="D155" s="16"/>
      <c r="E155" s="18">
        <f>IF(A155="","",MONTH(A155))</f>
      </c>
      <c r="F155" s="18">
        <f>IF(A155="","",YEAR(A155))</f>
      </c>
    </row>
    <row r="156" spans="1:6" x14ac:dyDescent="0.25">
      <c r="A156" s="13"/>
      <c r="B156" s="11"/>
      <c r="C156" s="11"/>
      <c r="D156" s="16"/>
      <c r="E156" s="18">
        <f>IF(A156="","",MONTH(A156))</f>
      </c>
      <c r="F156" s="18">
        <f>IF(A156="","",YEAR(A156))</f>
      </c>
    </row>
    <row r="157" spans="1:6" x14ac:dyDescent="0.25">
      <c r="A157" s="13"/>
      <c r="B157" s="11"/>
      <c r="C157" s="11"/>
      <c r="D157" s="16"/>
      <c r="E157" s="18">
        <f>IF(A157="","",MONTH(A157))</f>
      </c>
      <c r="F157" s="18">
        <f>IF(A157="","",YEAR(A157))</f>
      </c>
    </row>
    <row r="158" spans="1:6" x14ac:dyDescent="0.25">
      <c r="A158" s="13"/>
      <c r="B158" s="11"/>
      <c r="C158" s="11"/>
      <c r="D158" s="16"/>
      <c r="E158" s="18">
        <f>IF(A158="","",MONTH(A158))</f>
      </c>
      <c r="F158" s="18">
        <f>IF(A158="","",YEAR(A158))</f>
      </c>
    </row>
    <row r="159" spans="1:6" x14ac:dyDescent="0.25">
      <c r="A159" s="13"/>
      <c r="B159" s="11"/>
      <c r="C159" s="11"/>
      <c r="D159" s="16"/>
      <c r="E159" s="18">
        <f>IF(A159="","",MONTH(A159))</f>
      </c>
      <c r="F159" s="18">
        <f>IF(A159="","",YEAR(A159))</f>
      </c>
    </row>
    <row r="160" spans="1:6" x14ac:dyDescent="0.25">
      <c r="A160" s="13"/>
      <c r="B160" s="11"/>
      <c r="C160" s="11"/>
      <c r="D160" s="16"/>
      <c r="E160" s="18">
        <f>IF(A160="","",MONTH(A160))</f>
      </c>
      <c r="F160" s="18">
        <f>IF(A160="","",YEAR(A160))</f>
      </c>
    </row>
    <row r="161" spans="1:6" x14ac:dyDescent="0.25">
      <c r="A161" s="13"/>
      <c r="B161" s="11"/>
      <c r="C161" s="11"/>
      <c r="D161" s="16"/>
      <c r="E161" s="18">
        <f>IF(A161="","",MONTH(A161))</f>
      </c>
      <c r="F161" s="18">
        <f>IF(A161="","",YEAR(A161))</f>
      </c>
    </row>
    <row r="162" spans="1:6" x14ac:dyDescent="0.25">
      <c r="A162" s="13"/>
      <c r="B162" s="11"/>
      <c r="C162" s="11"/>
      <c r="D162" s="16"/>
      <c r="E162" s="18">
        <f>IF(A162="","",MONTH(A162))</f>
      </c>
      <c r="F162" s="18">
        <f>IF(A162="","",YEAR(A162))</f>
      </c>
    </row>
    <row r="163" spans="1:6" x14ac:dyDescent="0.25">
      <c r="A163" s="13"/>
      <c r="B163" s="11"/>
      <c r="C163" s="11"/>
      <c r="D163" s="16"/>
      <c r="E163" s="18">
        <f>IF(A163="","",MONTH(A163))</f>
      </c>
      <c r="F163" s="18">
        <f>IF(A163="","",YEAR(A163))</f>
      </c>
    </row>
    <row r="164" spans="1:6" x14ac:dyDescent="0.25">
      <c r="A164" s="13"/>
      <c r="B164" s="11"/>
      <c r="C164" s="11"/>
      <c r="D164" s="16"/>
      <c r="E164" s="18">
        <f>IF(A164="","",MONTH(A164))</f>
      </c>
      <c r="F164" s="18">
        <f>IF(A164="","",YEAR(A164))</f>
      </c>
    </row>
    <row r="165" spans="1:6" x14ac:dyDescent="0.25">
      <c r="A165" s="13"/>
      <c r="B165" s="11"/>
      <c r="C165" s="11"/>
      <c r="D165" s="16"/>
      <c r="E165" s="18">
        <f>IF(A165="","",MONTH(A165))</f>
      </c>
      <c r="F165" s="18">
        <f>IF(A165="","",YEAR(A165))</f>
      </c>
    </row>
    <row r="166" spans="1:6" x14ac:dyDescent="0.25">
      <c r="A166" s="13"/>
      <c r="B166" s="11"/>
      <c r="C166" s="11"/>
      <c r="D166" s="16"/>
      <c r="E166" s="18">
        <f>IF(A166="","",MONTH(A166))</f>
      </c>
      <c r="F166" s="18">
        <f>IF(A166="","",YEAR(A166))</f>
      </c>
    </row>
    <row r="167" spans="1:6" x14ac:dyDescent="0.25">
      <c r="A167" s="13"/>
      <c r="B167" s="11"/>
      <c r="C167" s="11"/>
      <c r="D167" s="16"/>
      <c r="E167" s="18">
        <f>IF(A167="","",MONTH(A167))</f>
      </c>
      <c r="F167" s="18">
        <f>IF(A167="","",YEAR(A167))</f>
      </c>
    </row>
    <row r="168" spans="1:6" x14ac:dyDescent="0.25">
      <c r="A168" s="13"/>
      <c r="B168" s="11"/>
      <c r="C168" s="11"/>
      <c r="D168" s="16"/>
      <c r="E168" s="18">
        <f>IF(A168="","",MONTH(A168))</f>
      </c>
      <c r="F168" s="18">
        <f>IF(A168="","",YEAR(A168))</f>
      </c>
    </row>
    <row r="169" spans="1:6" x14ac:dyDescent="0.25">
      <c r="A169" s="13"/>
      <c r="B169" s="11"/>
      <c r="C169" s="11"/>
      <c r="D169" s="16"/>
      <c r="E169" s="18">
        <f>IF(A169="","",MONTH(A169))</f>
      </c>
      <c r="F169" s="18">
        <f>IF(A169="","",YEAR(A169))</f>
      </c>
    </row>
    <row r="170" spans="1:6" x14ac:dyDescent="0.25">
      <c r="A170" s="13"/>
      <c r="B170" s="11"/>
      <c r="C170" s="11"/>
      <c r="D170" s="16"/>
      <c r="E170" s="18">
        <f>IF(A170="","",MONTH(A170))</f>
      </c>
      <c r="F170" s="18">
        <f>IF(A170="","",YEAR(A170))</f>
      </c>
    </row>
    <row r="171" spans="1:6" x14ac:dyDescent="0.25">
      <c r="A171" s="13"/>
      <c r="B171" s="11"/>
      <c r="C171" s="11"/>
      <c r="D171" s="16"/>
      <c r="E171" s="18">
        <f>IF(A171="","",MONTH(A171))</f>
      </c>
      <c r="F171" s="18">
        <f>IF(A171="","",YEAR(A171))</f>
      </c>
    </row>
    <row r="172" spans="1:6" x14ac:dyDescent="0.25">
      <c r="A172" s="13"/>
      <c r="B172" s="11"/>
      <c r="C172" s="11"/>
      <c r="D172" s="16"/>
      <c r="E172" s="18">
        <f>IF(A172="","",MONTH(A172))</f>
      </c>
      <c r="F172" s="18">
        <f>IF(A172="","",YEAR(A172))</f>
      </c>
    </row>
    <row r="173" spans="1:6" x14ac:dyDescent="0.25">
      <c r="A173" s="13"/>
      <c r="B173" s="11"/>
      <c r="C173" s="11"/>
      <c r="D173" s="16"/>
      <c r="E173" s="18">
        <f>IF(A173="","",MONTH(A173))</f>
      </c>
      <c r="F173" s="18">
        <f>IF(A173="","",YEAR(A173))</f>
      </c>
    </row>
    <row r="174" spans="1:6" x14ac:dyDescent="0.25">
      <c r="A174" s="13"/>
      <c r="B174" s="11"/>
      <c r="C174" s="11"/>
      <c r="D174" s="16"/>
      <c r="E174" s="18">
        <f>IF(A174="","",MONTH(A174))</f>
      </c>
      <c r="F174" s="18">
        <f>IF(A174="","",YEAR(A174))</f>
      </c>
    </row>
    <row r="175" spans="1:6" x14ac:dyDescent="0.25">
      <c r="A175" s="13"/>
      <c r="B175" s="11"/>
      <c r="C175" s="11"/>
      <c r="D175" s="16"/>
      <c r="E175" s="18">
        <f>IF(A175="","",MONTH(A175))</f>
      </c>
      <c r="F175" s="18">
        <f>IF(A175="","",YEAR(A175))</f>
      </c>
    </row>
    <row r="176" spans="1:6" x14ac:dyDescent="0.25">
      <c r="A176" s="13"/>
      <c r="B176" s="11"/>
      <c r="C176" s="11"/>
      <c r="D176" s="16"/>
      <c r="E176" s="18">
        <f>IF(A176="","",MONTH(A176))</f>
      </c>
      <c r="F176" s="18">
        <f>IF(A176="","",YEAR(A176))</f>
      </c>
    </row>
    <row r="177" spans="1:6" x14ac:dyDescent="0.25">
      <c r="A177" s="13"/>
      <c r="B177" s="11"/>
      <c r="C177" s="11"/>
      <c r="D177" s="16"/>
      <c r="E177" s="18">
        <f>IF(A177="","",MONTH(A177))</f>
      </c>
      <c r="F177" s="18">
        <f>IF(A177="","",YEAR(A177))</f>
      </c>
    </row>
    <row r="178" spans="1:6" x14ac:dyDescent="0.25">
      <c r="A178" s="13"/>
      <c r="B178" s="11"/>
      <c r="C178" s="11"/>
      <c r="D178" s="16"/>
      <c r="E178" s="18">
        <f>IF(A178="","",MONTH(A178))</f>
      </c>
      <c r="F178" s="18">
        <f>IF(A178="","",YEAR(A178))</f>
      </c>
    </row>
    <row r="179" spans="1:6" x14ac:dyDescent="0.25">
      <c r="A179" s="13"/>
      <c r="B179" s="11"/>
      <c r="C179" s="11"/>
      <c r="D179" s="16"/>
      <c r="E179" s="18">
        <f>IF(A179="","",MONTH(A179))</f>
      </c>
      <c r="F179" s="18">
        <f>IF(A179="","",YEAR(A179))</f>
      </c>
    </row>
    <row r="180" spans="1:6" x14ac:dyDescent="0.25">
      <c r="A180" s="13"/>
      <c r="B180" s="11"/>
      <c r="C180" s="11"/>
      <c r="D180" s="16"/>
      <c r="E180" s="18">
        <f>IF(A180="","",MONTH(A180))</f>
      </c>
      <c r="F180" s="18">
        <f>IF(A180="","",YEAR(A180))</f>
      </c>
    </row>
    <row r="181" spans="1:6" x14ac:dyDescent="0.25">
      <c r="A181" s="13"/>
      <c r="B181" s="11"/>
      <c r="C181" s="11"/>
      <c r="D181" s="16"/>
      <c r="E181" s="18">
        <f>IF(A181="","",MONTH(A181))</f>
      </c>
      <c r="F181" s="18">
        <f>IF(A181="","",YEAR(A181))</f>
      </c>
    </row>
    <row r="182" spans="1:6" x14ac:dyDescent="0.25">
      <c r="A182" s="13"/>
      <c r="B182" s="11"/>
      <c r="C182" s="11"/>
      <c r="D182" s="16"/>
      <c r="E182" s="18">
        <f>IF(A182="","",MONTH(A182))</f>
      </c>
      <c r="F182" s="18">
        <f>IF(A182="","",YEAR(A182))</f>
      </c>
    </row>
    <row r="183" spans="1:6" x14ac:dyDescent="0.25">
      <c r="A183" s="13"/>
      <c r="B183" s="11"/>
      <c r="C183" s="11"/>
      <c r="D183" s="16"/>
      <c r="E183" s="18">
        <f>IF(A183="","",MONTH(A183))</f>
      </c>
      <c r="F183" s="18">
        <f>IF(A183="","",YEAR(A183))</f>
      </c>
    </row>
    <row r="184" spans="1:6" x14ac:dyDescent="0.25">
      <c r="A184" s="13"/>
      <c r="B184" s="11"/>
      <c r="C184" s="11"/>
      <c r="D184" s="16"/>
      <c r="E184" s="18">
        <f>IF(A184="","",MONTH(A184))</f>
      </c>
      <c r="F184" s="18">
        <f>IF(A184="","",YEAR(A184))</f>
      </c>
    </row>
    <row r="185" spans="1:6" x14ac:dyDescent="0.25">
      <c r="A185" s="13"/>
      <c r="B185" s="11"/>
      <c r="C185" s="11"/>
      <c r="D185" s="16"/>
      <c r="E185" s="18">
        <f>IF(A185="","",MONTH(A185))</f>
      </c>
      <c r="F185" s="18">
        <f>IF(A185="","",YEAR(A185))</f>
      </c>
    </row>
    <row r="186" spans="1:6" x14ac:dyDescent="0.25">
      <c r="A186" s="13"/>
      <c r="B186" s="11"/>
      <c r="C186" s="11"/>
      <c r="D186" s="16"/>
      <c r="E186" s="18">
        <f>IF(A186="","",MONTH(A186))</f>
      </c>
      <c r="F186" s="18">
        <f>IF(A186="","",YEAR(A186))</f>
      </c>
    </row>
    <row r="187" spans="1:6" x14ac:dyDescent="0.25">
      <c r="A187" s="13"/>
      <c r="B187" s="11"/>
      <c r="C187" s="11"/>
      <c r="D187" s="16"/>
      <c r="E187" s="18">
        <f>IF(A187="","",MONTH(A187))</f>
      </c>
      <c r="F187" s="18">
        <f>IF(A187="","",YEAR(A187))</f>
      </c>
    </row>
    <row r="188" spans="1:6" x14ac:dyDescent="0.25">
      <c r="A188" s="13"/>
      <c r="B188" s="11"/>
      <c r="C188" s="11"/>
      <c r="D188" s="16"/>
      <c r="E188" s="18">
        <f>IF(A188="","",MONTH(A188))</f>
      </c>
      <c r="F188" s="18">
        <f>IF(A188="","",YEAR(A188))</f>
      </c>
    </row>
    <row r="189" spans="1:6" x14ac:dyDescent="0.25">
      <c r="A189" s="13"/>
      <c r="B189" s="11"/>
      <c r="C189" s="11"/>
      <c r="D189" s="16"/>
      <c r="E189" s="18">
        <f>IF(A189="","",MONTH(A189))</f>
      </c>
      <c r="F189" s="18">
        <f>IF(A189="","",YEAR(A189))</f>
      </c>
    </row>
    <row r="190" spans="1:6" x14ac:dyDescent="0.25">
      <c r="A190" s="13"/>
      <c r="B190" s="11"/>
      <c r="C190" s="11"/>
      <c r="D190" s="16"/>
      <c r="E190" s="18">
        <f>IF(A190="","",MONTH(A190))</f>
      </c>
      <c r="F190" s="18">
        <f>IF(A190="","",YEAR(A190))</f>
      </c>
    </row>
    <row r="191" spans="1:6" x14ac:dyDescent="0.25">
      <c r="A191" s="13"/>
      <c r="B191" s="11"/>
      <c r="C191" s="11"/>
      <c r="D191" s="16"/>
      <c r="E191" s="18">
        <f>IF(A191="","",MONTH(A191))</f>
      </c>
      <c r="F191" s="18">
        <f>IF(A191="","",YEAR(A191))</f>
      </c>
    </row>
    <row r="192" spans="1:6" x14ac:dyDescent="0.25">
      <c r="A192" s="13"/>
      <c r="B192" s="11"/>
      <c r="C192" s="11"/>
      <c r="D192" s="16"/>
      <c r="E192" s="18">
        <f>IF(A192="","",MONTH(A192))</f>
      </c>
      <c r="F192" s="18">
        <f>IF(A192="","",YEAR(A192))</f>
      </c>
    </row>
    <row r="193" spans="1:6" x14ac:dyDescent="0.25">
      <c r="A193" s="13"/>
      <c r="B193" s="11"/>
      <c r="C193" s="11"/>
      <c r="D193" s="16"/>
      <c r="E193" s="18">
        <f>IF(A193="","",MONTH(A193))</f>
      </c>
      <c r="F193" s="18">
        <f>IF(A193="","",YEAR(A193))</f>
      </c>
    </row>
    <row r="194" spans="1:6" x14ac:dyDescent="0.25">
      <c r="A194" s="13"/>
      <c r="B194" s="11"/>
      <c r="C194" s="11"/>
      <c r="D194" s="16"/>
      <c r="E194" s="18">
        <f>IF(A194="","",MONTH(A194))</f>
      </c>
      <c r="F194" s="18">
        <f>IF(A194="","",YEAR(A194))</f>
      </c>
    </row>
    <row r="195" spans="1:6" x14ac:dyDescent="0.25">
      <c r="A195" s="13"/>
      <c r="B195" s="11"/>
      <c r="C195" s="11"/>
      <c r="D195" s="16"/>
      <c r="E195" s="18">
        <f>IF(A195="","",MONTH(A195))</f>
      </c>
      <c r="F195" s="18">
        <f>IF(A195="","",YEAR(A195))</f>
      </c>
    </row>
    <row r="196" spans="1:6" x14ac:dyDescent="0.25">
      <c r="A196" s="13"/>
      <c r="B196" s="11"/>
      <c r="C196" s="11"/>
      <c r="D196" s="16"/>
      <c r="E196" s="18">
        <f>IF(A196="","",MONTH(A196))</f>
      </c>
      <c r="F196" s="18">
        <f>IF(A196="","",YEAR(A196))</f>
      </c>
    </row>
    <row r="197" spans="1:6" x14ac:dyDescent="0.25">
      <c r="A197" s="13"/>
      <c r="B197" s="11"/>
      <c r="C197" s="11"/>
      <c r="D197" s="16"/>
      <c r="E197" s="18">
        <f>IF(A197="","",MONTH(A197))</f>
      </c>
      <c r="F197" s="18">
        <f>IF(A197="","",YEAR(A197))</f>
      </c>
    </row>
    <row r="198" spans="1:6" x14ac:dyDescent="0.25">
      <c r="A198" s="13"/>
      <c r="B198" s="11"/>
      <c r="C198" s="11"/>
      <c r="D198" s="16"/>
      <c r="E198" s="18">
        <f>IF(A198="","",MONTH(A198))</f>
      </c>
      <c r="F198" s="18">
        <f>IF(A198="","",YEAR(A198))</f>
      </c>
    </row>
    <row r="199" spans="1:6" x14ac:dyDescent="0.25">
      <c r="A199" s="13"/>
      <c r="B199" s="11"/>
      <c r="C199" s="11"/>
      <c r="D199" s="16"/>
      <c r="E199" s="18">
        <f>IF(A199="","",MONTH(A199))</f>
      </c>
      <c r="F199" s="18">
        <f>IF(A199="","",YEAR(A199))</f>
      </c>
    </row>
    <row r="200" spans="1:6" x14ac:dyDescent="0.25">
      <c r="A200" s="13"/>
      <c r="B200" s="11"/>
      <c r="C200" s="11"/>
      <c r="D200" s="16"/>
      <c r="E200" s="18">
        <f>IF(A200="","",MONTH(A200))</f>
      </c>
      <c r="F200" s="18">
        <f>IF(A200="","",YEAR(A200))</f>
      </c>
    </row>
    <row r="201" spans="1:6" x14ac:dyDescent="0.25">
      <c r="A201" s="13"/>
      <c r="B201" s="11"/>
      <c r="C201" s="11"/>
      <c r="D201" s="16"/>
      <c r="E201" s="18">
        <f>IF(A201="","",MONTH(A201))</f>
      </c>
      <c r="F201" s="18">
        <f>IF(A201="","",YEAR(A201))</f>
      </c>
    </row>
  </sheetData>
  <dataValidations count="6">
    <dataValidation type="date" operator="greaterThan" allowBlank="1" showErrorMessage="1" error="Enter a date, e.g. 2026-03-14." sqref="A10:A201">
      <formula1>36526</formula1>
    </dataValidation>
    <dataValidation type="date" operator="greaterThan" allowBlank="1" showErrorMessage="1" error="Enter a date, e.g. 2026-03-14." sqref="A2:A201">
      <formula1>36526</formula1>
    </dataValidation>
    <dataValidation type="list" allowBlank="1" showErrorMessage="1" errorTitle="Pick from the list" error="Choose a value from the drop-down (edit the lists on the Settings tab)." sqref="B10:B201">
      <formula1>Settings!$B$2:$B$16</formula1>
    </dataValidation>
    <dataValidation type="list" allowBlank="1" showErrorMessage="1" errorTitle="Pick from the list" error="Choose a value from the drop-down (edit the lists on the Settings tab)." sqref="B2:B201">
      <formula1>Settings!$B$2:$B$16</formula1>
    </dataValidation>
    <dataValidation type="decimal" operator="greaterThanOrEqual" allowBlank="1" showErrorMessage="1" error="Enter a number (0 or more)." sqref="D10:D201">
      <formula1>0</formula1>
    </dataValidation>
    <dataValidation type="decimal" operator="greaterThanOrEqual" allowBlank="1" showErrorMessage="1" error="Enter a number (0 or more)." sqref="D2:D2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22"/>
  <sheetFormatPr defaultRowHeight="15" outlineLevelRow="0" outlineLevelCol="0" x14ac:dyDescent="55"/>
  <cols>
    <col min="1" max="1" width="8" customWidth="1"/>
    <col min="3" max="3" width="14" customWidth="1"/>
    <col min="4" max="5" width="13" customWidth="1"/>
    <col min="6" max="6" width="12" customWidth="1"/>
    <col min="7" max="7" width="3" customWidth="1"/>
    <col min="8" max="8" width="22" customWidth="1"/>
    <col min="10" max="10" width="15" customWidth="1"/>
    <col min="11" max="11" width="3" customWidth="1"/>
    <col min="12" max="12" width="24" customWidth="1"/>
    <col min="13" max="13" width="13" customWidth="1"/>
  </cols>
  <sheetData>
    <row r="1" spans="1:1" x14ac:dyDescent="0.25">
      <c r="A1" s="1">
        <f>"Real estate agent dashboard "&amp;Settings!E2</f>
      </c>
    </row>
    <row r="3" spans="1:13" x14ac:dyDescent="0.25">
      <c r="A3" s="4" t="s">
        <v>16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H3" s="4" t="s">
        <v>22</v>
      </c>
      <c r="I3" s="4" t="s">
        <v>17</v>
      </c>
      <c r="J3" s="4" t="s">
        <v>18</v>
      </c>
      <c r="L3" s="4" t="s">
        <v>23</v>
      </c>
      <c r="M3" s="4" t="s">
        <v>24</v>
      </c>
    </row>
    <row r="4" spans="1:13" x14ac:dyDescent="0.25">
      <c r="A4" t="s">
        <v>25</v>
      </c>
      <c r="B4">
        <f>COUNTIFS(Deals!$L$2:$L$200,1,Deals!$M$2:$M$200,Settings!$E$2)</f>
      </c>
      <c r="C4" s="5">
        <f>SUMIFS(Deals!$D$2:$D$200,Deals!$L$2:$L$200,1,Deals!$M$2:$M$200,Settings!$E$2)</f>
      </c>
      <c r="D4" s="6">
        <f>SUMIFS(Deals!$H$2:$H$200,Deals!$L$2:$L$200,1,Deals!$M$2:$M$200,Settings!$E$2)</f>
      </c>
      <c r="E4" s="6">
        <f>SUMIFS(Deals!$J$2:$J$200,Deals!$L$2:$L$200,1,Deals!$M$2:$M$200,Settings!$E$2)</f>
      </c>
      <c r="F4" s="6">
        <f>SUMIFS(Expenses!$D$2:$D$200,Expenses!$E$2:$E$200,1,Expenses!$F$2:$F$200,Settings!$E$2)</f>
      </c>
      <c r="H4">
        <f>IF(Settings!A2="","",Settings!A2)</f>
      </c>
      <c r="I4">
        <f>IF(H4="","",COUNTIFS(Deals!$C$2:$C$200,H4,Deals!$M$2:$M$200,Settings!$E$2))</f>
      </c>
      <c r="J4" s="5">
        <f>IF(H4="","",SUMIFS(Deals!$D$2:$D$200,Deals!$C$2:$C$200,H4,Deals!$M$2:$M$200,Settings!$E$2))</f>
      </c>
      <c r="L4">
        <f>IF(Settings!B2="","",Settings!B2)</f>
      </c>
      <c r="M4" s="6">
        <f>IF(L4="","",SUMIFS(Expenses!$D$2:$D$200,Expenses!$B$2:$B$200,L4,Expenses!$F$2:$F$200,Settings!$E$2))</f>
      </c>
    </row>
    <row r="5" spans="1:13" x14ac:dyDescent="0.25">
      <c r="A5" t="s">
        <v>26</v>
      </c>
      <c r="B5">
        <f>COUNTIFS(Deals!$L$2:$L$200,2,Deals!$M$2:$M$200,Settings!$E$2)</f>
      </c>
      <c r="C5" s="5">
        <f>SUMIFS(Deals!$D$2:$D$200,Deals!$L$2:$L$200,2,Deals!$M$2:$M$200,Settings!$E$2)</f>
      </c>
      <c r="D5" s="6">
        <f>SUMIFS(Deals!$H$2:$H$200,Deals!$L$2:$L$200,2,Deals!$M$2:$M$200,Settings!$E$2)</f>
      </c>
      <c r="E5" s="6">
        <f>SUMIFS(Deals!$J$2:$J$200,Deals!$L$2:$L$200,2,Deals!$M$2:$M$200,Settings!$E$2)</f>
      </c>
      <c r="F5" s="6">
        <f>SUMIFS(Expenses!$D$2:$D$200,Expenses!$E$2:$E$200,2,Expenses!$F$2:$F$200,Settings!$E$2)</f>
      </c>
      <c r="H5">
        <f>IF(Settings!A3="","",Settings!A3)</f>
      </c>
      <c r="I5">
        <f>IF(H5="","",COUNTIFS(Deals!$C$2:$C$200,H5,Deals!$M$2:$M$200,Settings!$E$2))</f>
      </c>
      <c r="J5" s="5">
        <f>IF(H5="","",SUMIFS(Deals!$D$2:$D$200,Deals!$C$2:$C$200,H5,Deals!$M$2:$M$200,Settings!$E$2))</f>
      </c>
      <c r="L5">
        <f>IF(Settings!B3="","",Settings!B3)</f>
      </c>
      <c r="M5" s="6">
        <f>IF(L5="","",SUMIFS(Expenses!$D$2:$D$200,Expenses!$B$2:$B$200,L5,Expenses!$F$2:$F$200,Settings!$E$2))</f>
      </c>
    </row>
    <row r="6" spans="1:13" x14ac:dyDescent="0.25">
      <c r="A6" t="s">
        <v>27</v>
      </c>
      <c r="B6">
        <f>COUNTIFS(Deals!$L$2:$L$200,3,Deals!$M$2:$M$200,Settings!$E$2)</f>
      </c>
      <c r="C6" s="5">
        <f>SUMIFS(Deals!$D$2:$D$200,Deals!$L$2:$L$200,3,Deals!$M$2:$M$200,Settings!$E$2)</f>
      </c>
      <c r="D6" s="6">
        <f>SUMIFS(Deals!$H$2:$H$200,Deals!$L$2:$L$200,3,Deals!$M$2:$M$200,Settings!$E$2)</f>
      </c>
      <c r="E6" s="6">
        <f>SUMIFS(Deals!$J$2:$J$200,Deals!$L$2:$L$200,3,Deals!$M$2:$M$200,Settings!$E$2)</f>
      </c>
      <c r="F6" s="6">
        <f>SUMIFS(Expenses!$D$2:$D$200,Expenses!$E$2:$E$200,3,Expenses!$F$2:$F$200,Settings!$E$2)</f>
      </c>
      <c r="H6">
        <f>IF(Settings!A4="","",Settings!A4)</f>
      </c>
      <c r="I6">
        <f>IF(H6="","",COUNTIFS(Deals!$C$2:$C$200,H6,Deals!$M$2:$M$200,Settings!$E$2))</f>
      </c>
      <c r="J6" s="5">
        <f>IF(H6="","",SUMIFS(Deals!$D$2:$D$200,Deals!$C$2:$C$200,H6,Deals!$M$2:$M$200,Settings!$E$2))</f>
      </c>
      <c r="L6">
        <f>IF(Settings!B4="","",Settings!B4)</f>
      </c>
      <c r="M6" s="6">
        <f>IF(L6="","",SUMIFS(Expenses!$D$2:$D$200,Expenses!$B$2:$B$200,L6,Expenses!$F$2:$F$200,Settings!$E$2))</f>
      </c>
    </row>
    <row r="7" spans="1:13" x14ac:dyDescent="0.25">
      <c r="A7" t="s">
        <v>28</v>
      </c>
      <c r="B7">
        <f>COUNTIFS(Deals!$L$2:$L$200,4,Deals!$M$2:$M$200,Settings!$E$2)</f>
      </c>
      <c r="C7" s="5">
        <f>SUMIFS(Deals!$D$2:$D$200,Deals!$L$2:$L$200,4,Deals!$M$2:$M$200,Settings!$E$2)</f>
      </c>
      <c r="D7" s="6">
        <f>SUMIFS(Deals!$H$2:$H$200,Deals!$L$2:$L$200,4,Deals!$M$2:$M$200,Settings!$E$2)</f>
      </c>
      <c r="E7" s="6">
        <f>SUMIFS(Deals!$J$2:$J$200,Deals!$L$2:$L$200,4,Deals!$M$2:$M$200,Settings!$E$2)</f>
      </c>
      <c r="F7" s="6">
        <f>SUMIFS(Expenses!$D$2:$D$200,Expenses!$E$2:$E$200,4,Expenses!$F$2:$F$200,Settings!$E$2)</f>
      </c>
      <c r="H7">
        <f>IF(Settings!A5="","",Settings!A5)</f>
      </c>
      <c r="I7">
        <f>IF(H7="","",COUNTIFS(Deals!$C$2:$C$200,H7,Deals!$M$2:$M$200,Settings!$E$2))</f>
      </c>
      <c r="J7" s="5">
        <f>IF(H7="","",SUMIFS(Deals!$D$2:$D$200,Deals!$C$2:$C$200,H7,Deals!$M$2:$M$200,Settings!$E$2))</f>
      </c>
      <c r="L7">
        <f>IF(Settings!B5="","",Settings!B5)</f>
      </c>
      <c r="M7" s="6">
        <f>IF(L7="","",SUMIFS(Expenses!$D$2:$D$200,Expenses!$B$2:$B$200,L7,Expenses!$F$2:$F$200,Settings!$E$2))</f>
      </c>
    </row>
    <row r="8" spans="1:13" x14ac:dyDescent="0.25">
      <c r="A8" t="s">
        <v>29</v>
      </c>
      <c r="B8">
        <f>COUNTIFS(Deals!$L$2:$L$200,5,Deals!$M$2:$M$200,Settings!$E$2)</f>
      </c>
      <c r="C8" s="5">
        <f>SUMIFS(Deals!$D$2:$D$200,Deals!$L$2:$L$200,5,Deals!$M$2:$M$200,Settings!$E$2)</f>
      </c>
      <c r="D8" s="6">
        <f>SUMIFS(Deals!$H$2:$H$200,Deals!$L$2:$L$200,5,Deals!$M$2:$M$200,Settings!$E$2)</f>
      </c>
      <c r="E8" s="6">
        <f>SUMIFS(Deals!$J$2:$J$200,Deals!$L$2:$L$200,5,Deals!$M$2:$M$200,Settings!$E$2)</f>
      </c>
      <c r="F8" s="6">
        <f>SUMIFS(Expenses!$D$2:$D$200,Expenses!$E$2:$E$200,5,Expenses!$F$2:$F$200,Settings!$E$2)</f>
      </c>
      <c r="H8">
        <f>IF(Settings!A6="","",Settings!A6)</f>
      </c>
      <c r="I8">
        <f>IF(H8="","",COUNTIFS(Deals!$C$2:$C$200,H8,Deals!$M$2:$M$200,Settings!$E$2))</f>
      </c>
      <c r="J8" s="5">
        <f>IF(H8="","",SUMIFS(Deals!$D$2:$D$200,Deals!$C$2:$C$200,H8,Deals!$M$2:$M$200,Settings!$E$2))</f>
      </c>
      <c r="L8">
        <f>IF(Settings!B6="","",Settings!B6)</f>
      </c>
      <c r="M8" s="6">
        <f>IF(L8="","",SUMIFS(Expenses!$D$2:$D$200,Expenses!$B$2:$B$200,L8,Expenses!$F$2:$F$200,Settings!$E$2))</f>
      </c>
    </row>
    <row r="9" spans="1:13" x14ac:dyDescent="0.25">
      <c r="A9" t="s">
        <v>30</v>
      </c>
      <c r="B9">
        <f>COUNTIFS(Deals!$L$2:$L$200,6,Deals!$M$2:$M$200,Settings!$E$2)</f>
      </c>
      <c r="C9" s="5">
        <f>SUMIFS(Deals!$D$2:$D$200,Deals!$L$2:$L$200,6,Deals!$M$2:$M$200,Settings!$E$2)</f>
      </c>
      <c r="D9" s="6">
        <f>SUMIFS(Deals!$H$2:$H$200,Deals!$L$2:$L$200,6,Deals!$M$2:$M$200,Settings!$E$2)</f>
      </c>
      <c r="E9" s="6">
        <f>SUMIFS(Deals!$J$2:$J$200,Deals!$L$2:$L$200,6,Deals!$M$2:$M$200,Settings!$E$2)</f>
      </c>
      <c r="F9" s="6">
        <f>SUMIFS(Expenses!$D$2:$D$200,Expenses!$E$2:$E$200,6,Expenses!$F$2:$F$200,Settings!$E$2)</f>
      </c>
      <c r="H9">
        <f>IF(Settings!A7="","",Settings!A7)</f>
      </c>
      <c r="I9">
        <f>IF(H9="","",COUNTIFS(Deals!$C$2:$C$200,H9,Deals!$M$2:$M$200,Settings!$E$2))</f>
      </c>
      <c r="J9" s="5">
        <f>IF(H9="","",SUMIFS(Deals!$D$2:$D$200,Deals!$C$2:$C$200,H9,Deals!$M$2:$M$200,Settings!$E$2))</f>
      </c>
      <c r="L9">
        <f>IF(Settings!B7="","",Settings!B7)</f>
      </c>
      <c r="M9" s="6">
        <f>IF(L9="","",SUMIFS(Expenses!$D$2:$D$200,Expenses!$B$2:$B$200,L9,Expenses!$F$2:$F$200,Settings!$E$2))</f>
      </c>
    </row>
    <row r="10" spans="1:13" x14ac:dyDescent="0.25">
      <c r="A10" t="s">
        <v>31</v>
      </c>
      <c r="B10">
        <f>COUNTIFS(Deals!$L$2:$L$200,7,Deals!$M$2:$M$200,Settings!$E$2)</f>
      </c>
      <c r="C10" s="5">
        <f>SUMIFS(Deals!$D$2:$D$200,Deals!$L$2:$L$200,7,Deals!$M$2:$M$200,Settings!$E$2)</f>
      </c>
      <c r="D10" s="6">
        <f>SUMIFS(Deals!$H$2:$H$200,Deals!$L$2:$L$200,7,Deals!$M$2:$M$200,Settings!$E$2)</f>
      </c>
      <c r="E10" s="6">
        <f>SUMIFS(Deals!$J$2:$J$200,Deals!$L$2:$L$200,7,Deals!$M$2:$M$200,Settings!$E$2)</f>
      </c>
      <c r="F10" s="6">
        <f>SUMIFS(Expenses!$D$2:$D$200,Expenses!$E$2:$E$200,7,Expenses!$F$2:$F$200,Settings!$E$2)</f>
      </c>
      <c r="H10">
        <f>IF(Settings!A8="","",Settings!A8)</f>
      </c>
      <c r="I10">
        <f>IF(H10="","",COUNTIFS(Deals!$C$2:$C$200,H10,Deals!$M$2:$M$200,Settings!$E$2))</f>
      </c>
      <c r="J10" s="5">
        <f>IF(H10="","",SUMIFS(Deals!$D$2:$D$200,Deals!$C$2:$C$200,H10,Deals!$M$2:$M$200,Settings!$E$2))</f>
      </c>
      <c r="L10">
        <f>IF(Settings!B8="","",Settings!B8)</f>
      </c>
      <c r="M10" s="6">
        <f>IF(L10="","",SUMIFS(Expenses!$D$2:$D$200,Expenses!$B$2:$B$200,L10,Expenses!$F$2:$F$200,Settings!$E$2))</f>
      </c>
    </row>
    <row r="11" spans="1:13" x14ac:dyDescent="0.25">
      <c r="A11" t="s">
        <v>32</v>
      </c>
      <c r="B11">
        <f>COUNTIFS(Deals!$L$2:$L$200,8,Deals!$M$2:$M$200,Settings!$E$2)</f>
      </c>
      <c r="C11" s="5">
        <f>SUMIFS(Deals!$D$2:$D$200,Deals!$L$2:$L$200,8,Deals!$M$2:$M$200,Settings!$E$2)</f>
      </c>
      <c r="D11" s="6">
        <f>SUMIFS(Deals!$H$2:$H$200,Deals!$L$2:$L$200,8,Deals!$M$2:$M$200,Settings!$E$2)</f>
      </c>
      <c r="E11" s="6">
        <f>SUMIFS(Deals!$J$2:$J$200,Deals!$L$2:$L$200,8,Deals!$M$2:$M$200,Settings!$E$2)</f>
      </c>
      <c r="F11" s="6">
        <f>SUMIFS(Expenses!$D$2:$D$200,Expenses!$E$2:$E$200,8,Expenses!$F$2:$F$200,Settings!$E$2)</f>
      </c>
      <c r="H11">
        <f>IF(Settings!A9="","",Settings!A9)</f>
      </c>
      <c r="I11">
        <f>IF(H11="","",COUNTIFS(Deals!$C$2:$C$200,H11,Deals!$M$2:$M$200,Settings!$E$2))</f>
      </c>
      <c r="J11" s="5">
        <f>IF(H11="","",SUMIFS(Deals!$D$2:$D$200,Deals!$C$2:$C$200,H11,Deals!$M$2:$M$200,Settings!$E$2))</f>
      </c>
      <c r="L11">
        <f>IF(Settings!B9="","",Settings!B9)</f>
      </c>
      <c r="M11" s="6">
        <f>IF(L11="","",SUMIFS(Expenses!$D$2:$D$200,Expenses!$B$2:$B$200,L11,Expenses!$F$2:$F$200,Settings!$E$2))</f>
      </c>
    </row>
    <row r="12" spans="1:13" x14ac:dyDescent="0.25">
      <c r="A12" t="s">
        <v>33</v>
      </c>
      <c r="B12">
        <f>COUNTIFS(Deals!$L$2:$L$200,9,Deals!$M$2:$M$200,Settings!$E$2)</f>
      </c>
      <c r="C12" s="5">
        <f>SUMIFS(Deals!$D$2:$D$200,Deals!$L$2:$L$200,9,Deals!$M$2:$M$200,Settings!$E$2)</f>
      </c>
      <c r="D12" s="6">
        <f>SUMIFS(Deals!$H$2:$H$200,Deals!$L$2:$L$200,9,Deals!$M$2:$M$200,Settings!$E$2)</f>
      </c>
      <c r="E12" s="6">
        <f>SUMIFS(Deals!$J$2:$J$200,Deals!$L$2:$L$200,9,Deals!$M$2:$M$200,Settings!$E$2)</f>
      </c>
      <c r="F12" s="6">
        <f>SUMIFS(Expenses!$D$2:$D$200,Expenses!$E$2:$E$200,9,Expenses!$F$2:$F$200,Settings!$E$2)</f>
      </c>
      <c r="H12">
        <f>IF(Settings!A10="","",Settings!A10)</f>
      </c>
      <c r="I12">
        <f>IF(H12="","",COUNTIFS(Deals!$C$2:$C$200,H12,Deals!$M$2:$M$200,Settings!$E$2))</f>
      </c>
      <c r="J12" s="5">
        <f>IF(H12="","",SUMIFS(Deals!$D$2:$D$200,Deals!$C$2:$C$200,H12,Deals!$M$2:$M$200,Settings!$E$2))</f>
      </c>
      <c r="L12">
        <f>IF(Settings!B10="","",Settings!B10)</f>
      </c>
      <c r="M12" s="6">
        <f>IF(L12="","",SUMIFS(Expenses!$D$2:$D$200,Expenses!$B$2:$B$200,L12,Expenses!$F$2:$F$200,Settings!$E$2))</f>
      </c>
    </row>
    <row r="13" spans="1:13" x14ac:dyDescent="0.25">
      <c r="A13" t="s">
        <v>34</v>
      </c>
      <c r="B13">
        <f>COUNTIFS(Deals!$L$2:$L$200,10,Deals!$M$2:$M$200,Settings!$E$2)</f>
      </c>
      <c r="C13" s="5">
        <f>SUMIFS(Deals!$D$2:$D$200,Deals!$L$2:$L$200,10,Deals!$M$2:$M$200,Settings!$E$2)</f>
      </c>
      <c r="D13" s="6">
        <f>SUMIFS(Deals!$H$2:$H$200,Deals!$L$2:$L$200,10,Deals!$M$2:$M$200,Settings!$E$2)</f>
      </c>
      <c r="E13" s="6">
        <f>SUMIFS(Deals!$J$2:$J$200,Deals!$L$2:$L$200,10,Deals!$M$2:$M$200,Settings!$E$2)</f>
      </c>
      <c r="F13" s="6">
        <f>SUMIFS(Expenses!$D$2:$D$200,Expenses!$E$2:$E$200,10,Expenses!$F$2:$F$200,Settings!$E$2)</f>
      </c>
      <c r="H13">
        <f>IF(Settings!A11="","",Settings!A11)</f>
      </c>
      <c r="I13">
        <f>IF(H13="","",COUNTIFS(Deals!$C$2:$C$200,H13,Deals!$M$2:$M$200,Settings!$E$2))</f>
      </c>
      <c r="J13" s="5">
        <f>IF(H13="","",SUMIFS(Deals!$D$2:$D$200,Deals!$C$2:$C$200,H13,Deals!$M$2:$M$200,Settings!$E$2))</f>
      </c>
      <c r="L13">
        <f>IF(Settings!B11="","",Settings!B11)</f>
      </c>
      <c r="M13" s="6">
        <f>IF(L13="","",SUMIFS(Expenses!$D$2:$D$200,Expenses!$B$2:$B$200,L13,Expenses!$F$2:$F$200,Settings!$E$2))</f>
      </c>
    </row>
    <row r="14" spans="1:13" x14ac:dyDescent="0.25">
      <c r="A14" t="s">
        <v>35</v>
      </c>
      <c r="B14">
        <f>COUNTIFS(Deals!$L$2:$L$200,11,Deals!$M$2:$M$200,Settings!$E$2)</f>
      </c>
      <c r="C14" s="5">
        <f>SUMIFS(Deals!$D$2:$D$200,Deals!$L$2:$L$200,11,Deals!$M$2:$M$200,Settings!$E$2)</f>
      </c>
      <c r="D14" s="6">
        <f>SUMIFS(Deals!$H$2:$H$200,Deals!$L$2:$L$200,11,Deals!$M$2:$M$200,Settings!$E$2)</f>
      </c>
      <c r="E14" s="6">
        <f>SUMIFS(Deals!$J$2:$J$200,Deals!$L$2:$L$200,11,Deals!$M$2:$M$200,Settings!$E$2)</f>
      </c>
      <c r="F14" s="6">
        <f>SUMIFS(Expenses!$D$2:$D$200,Expenses!$E$2:$E$200,11,Expenses!$F$2:$F$200,Settings!$E$2)</f>
      </c>
      <c r="H14">
        <f>IF(Settings!A12="","",Settings!A12)</f>
      </c>
      <c r="I14">
        <f>IF(H14="","",COUNTIFS(Deals!$C$2:$C$200,H14,Deals!$M$2:$M$200,Settings!$E$2))</f>
      </c>
      <c r="J14" s="5">
        <f>IF(H14="","",SUMIFS(Deals!$D$2:$D$200,Deals!$C$2:$C$200,H14,Deals!$M$2:$M$200,Settings!$E$2))</f>
      </c>
      <c r="L14">
        <f>IF(Settings!B12="","",Settings!B12)</f>
      </c>
      <c r="M14" s="6">
        <f>IF(L14="","",SUMIFS(Expenses!$D$2:$D$200,Expenses!$B$2:$B$200,L14,Expenses!$F$2:$F$200,Settings!$E$2))</f>
      </c>
    </row>
    <row r="15" spans="1:13" x14ac:dyDescent="0.25">
      <c r="A15" t="s">
        <v>36</v>
      </c>
      <c r="B15">
        <f>COUNTIFS(Deals!$L$2:$L$200,12,Deals!$M$2:$M$200,Settings!$E$2)</f>
      </c>
      <c r="C15" s="5">
        <f>SUMIFS(Deals!$D$2:$D$200,Deals!$L$2:$L$200,12,Deals!$M$2:$M$200,Settings!$E$2)</f>
      </c>
      <c r="D15" s="6">
        <f>SUMIFS(Deals!$H$2:$H$200,Deals!$L$2:$L$200,12,Deals!$M$2:$M$200,Settings!$E$2)</f>
      </c>
      <c r="E15" s="6">
        <f>SUMIFS(Deals!$J$2:$J$200,Deals!$L$2:$L$200,12,Deals!$M$2:$M$200,Settings!$E$2)</f>
      </c>
      <c r="F15" s="6">
        <f>SUMIFS(Expenses!$D$2:$D$200,Expenses!$E$2:$E$200,12,Expenses!$F$2:$F$200,Settings!$E$2)</f>
      </c>
      <c r="H15">
        <f>IF(Settings!A13="","",Settings!A13)</f>
      </c>
      <c r="I15">
        <f>IF(H15="","",COUNTIFS(Deals!$C$2:$C$200,H15,Deals!$M$2:$M$200,Settings!$E$2))</f>
      </c>
      <c r="J15" s="5">
        <f>IF(H15="","",SUMIFS(Deals!$D$2:$D$200,Deals!$C$2:$C$200,H15,Deals!$M$2:$M$200,Settings!$E$2))</f>
      </c>
      <c r="L15">
        <f>IF(Settings!B13="","",Settings!B13)</f>
      </c>
      <c r="M15" s="6">
        <f>IF(L15="","",SUMIFS(Expenses!$D$2:$D$200,Expenses!$B$2:$B$200,L15,Expenses!$F$2:$F$200,Settings!$E$2))</f>
      </c>
    </row>
    <row r="16" spans="1:13" x14ac:dyDescent="0.25">
      <c r="A16" s="7" t="s">
        <v>37</v>
      </c>
      <c r="B16" s="7">
        <f>SUM(B4:B15)</f>
      </c>
      <c r="C16" s="8">
        <f>SUM(C4:C15)</f>
      </c>
      <c r="D16" s="9">
        <f>SUM(D4:D15)</f>
      </c>
      <c r="E16" s="9">
        <f>SUM(E4:E15)</f>
      </c>
      <c r="F16" s="9">
        <f>SUM(F4:F15)</f>
      </c>
      <c r="H16">
        <f>IF(Settings!A14="","",Settings!A14)</f>
      </c>
      <c r="I16">
        <f>IF(H16="","",COUNTIFS(Deals!$C$2:$C$200,H16,Deals!$M$2:$M$200,Settings!$E$2))</f>
      </c>
      <c r="J16" s="5">
        <f>IF(H16="","",SUMIFS(Deals!$D$2:$D$200,Deals!$C$2:$C$200,H16,Deals!$M$2:$M$200,Settings!$E$2))</f>
      </c>
      <c r="L16">
        <f>IF(Settings!B14="","",Settings!B14)</f>
      </c>
      <c r="M16" s="6">
        <f>IF(L16="","",SUMIFS(Expenses!$D$2:$D$200,Expenses!$B$2:$B$200,L16,Expenses!$F$2:$F$200,Settings!$E$2))</f>
      </c>
    </row>
    <row r="17" spans="8:13" x14ac:dyDescent="0.25">
      <c r="H17">
        <f>IF(Settings!A15="","",Settings!A15)</f>
      </c>
      <c r="I17">
        <f>IF(H17="","",COUNTIFS(Deals!$C$2:$C$200,H17,Deals!$M$2:$M$200,Settings!$E$2))</f>
      </c>
      <c r="J17" s="5">
        <f>IF(H17="","",SUMIFS(Deals!$D$2:$D$200,Deals!$C$2:$C$200,H17,Deals!$M$2:$M$200,Settings!$E$2))</f>
      </c>
      <c r="L17">
        <f>IF(Settings!B15="","",Settings!B15)</f>
      </c>
      <c r="M17" s="6">
        <f>IF(L17="","",SUMIFS(Expenses!$D$2:$D$200,Expenses!$B$2:$B$200,L17,Expenses!$F$2:$F$200,Settings!$E$2))</f>
      </c>
    </row>
    <row r="18" spans="8:13" x14ac:dyDescent="0.25">
      <c r="H18">
        <f>IF(Settings!A16="","",Settings!A16)</f>
      </c>
      <c r="I18">
        <f>IF(H18="","",COUNTIFS(Deals!$C$2:$C$200,H18,Deals!$M$2:$M$200,Settings!$E$2))</f>
      </c>
      <c r="J18" s="5">
        <f>IF(H18="","",SUMIFS(Deals!$D$2:$D$200,Deals!$C$2:$C$200,H18,Deals!$M$2:$M$200,Settings!$E$2))</f>
      </c>
      <c r="L18">
        <f>IF(Settings!B16="","",Settings!B16)</f>
      </c>
      <c r="M18" s="6">
        <f>IF(L18="","",SUMIFS(Expenses!$D$2:$D$200,Expenses!$B$2:$B$200,L18,Expenses!$F$2:$F$200,Settings!$E$2))</f>
      </c>
    </row>
    <row r="20" spans="8:13" x14ac:dyDescent="0.25">
      <c r="H20" s="7" t="s">
        <v>38</v>
      </c>
      <c r="I20" s="7">
        <f>SUM(I4:I18)</f>
      </c>
      <c r="J20" s="8">
        <f>SUM(J4:J18)</f>
      </c>
      <c r="L20" s="7" t="s">
        <v>39</v>
      </c>
      <c r="M20" s="9">
        <f>SUM(M4:M18)</f>
      </c>
    </row>
    <row r="22" spans="8:10" x14ac:dyDescent="0.25">
      <c r="H22" s="7" t="s">
        <v>40</v>
      </c>
      <c r="J22" s="9">
        <f>SUMIFS(Deals!$K$2:$K$200,Deals!$M$2:$M$200,Settings!$E$2)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Deals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2026-11-03T00:00:00Z</dcterms:created>
  <dcterms:modified xsi:type="dcterms:W3CDTF">2026-11-03T07:58:13Z</dcterms:modified>
</cp:coreProperties>
</file>