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Collections" state="visible" r:id="rId7"/>
    <sheet sheetId="4" name="Expenses" state="visible" r:id="rId8"/>
  </sheets>
  <calcPr calcId="171027" fullCalcOnLoad="1"/>
</workbook>
</file>

<file path=xl/sharedStrings.xml><?xml version="1.0" encoding="utf-8"?>
<sst xmlns="http://schemas.openxmlformats.org/spreadsheetml/2006/main" count="63" uniqueCount="52">
  <si>
    <t>Free Vending Machine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</si>
  <si>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</si>
  <si>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</si>
  <si>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</si>
  <si>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</si>
  <si>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</si>
  <si>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each machine or location (up to 15) with the commission % you pay the host (0 if none), your expense categories (up to 15) and the year (F2).</t>
  </si>
  <si>
    <t>2. Collections: one row per route visit: date, location, cash taken out, card sales since the last visit, what the restock cost you, and any refunds or stock lost.</t>
  </si>
  <si>
    <t>Gross sales = cash + card. Host commission = gross x the location's %. Profit on visit = gross - commission - restock - losses.</t>
  </si>
  <si>
    <t>3. Expenses: machine loan or lease, fuel, card reader fees, repairs, insurance, licences, software. One row each, the day you pay it.</t>
  </si>
  <si>
    <t>What you get:</t>
  </si>
  <si>
    <t>Dashboard: visits, gross sales, host commission, product and losses, overhead and profit by month; every location with visits, sales, profit before overhead and profit per visit, so you can see which machine to move.</t>
  </si>
  <si>
    <t>Limits: 500 collection rows and 300 expense rows. Want a tax set-aside and 1,000 collection rows? See the paid Vending Machine Route Profit Tracker at tuper.app/templates. This is a record-keeping tool, not tax advice. Sales tax rules differ by place.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</si>
  <si>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</si>
  <si>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</si>
  <si>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</si>
  <si>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</si>
  <si>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Visits</t>
  </si>
  <si>
    <t>Gross sales</t>
  </si>
  <si>
    <t>Host commission</t>
  </si>
  <si>
    <t>Product and losses</t>
  </si>
  <si>
    <t>Overhead</t>
  </si>
  <si>
    <t>Profit</t>
  </si>
  <si>
    <t>Location</t>
  </si>
  <si>
    <t>Profit before overhead</t>
  </si>
  <si>
    <t>Profit per visit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</si>
  <si>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</si>
  <si>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</si>
  <si>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</si>
  <si>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</si>
  <si>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</si>
  <si>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</si>
  <si>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</si>
  <si>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</si>
  <si>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</si>
  <si>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</si>
  <si>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</si>
  <si>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</si>
  <si>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</si>
  <si>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All locations</t>
  </si>
  <si>
    <t>Machine or location</t>
  </si>
  <si>
    <t>Host commission %</t>
  </si>
  <si>
    <t>Expense category</t>
  </si>
  <si>
    <t>Date</t>
  </si>
  <si>
    <t>Cash collected</t>
  </si>
  <si>
    <t>Card sales</t>
  </si>
  <si>
    <t>Restock cost</t>
  </si>
  <si>
    <t>Refunds and stock lost</t>
  </si>
  <si>
    <t>Profit on visit</t>
  </si>
  <si>
    <t>Category</t>
  </si>
  <si>
    <t>Notes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</si>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</sst>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6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6" customWidth="1"/>
    <col min="5" max="5" width="14" customWidth="1"/>
    <col min="6" max="6" width="12" customWidth="1"/>
  </cols>
  <sheetData>
    <row r="1" ht="30" customHeight="1" spans="1:5" x14ac:dyDescent="0.25">
      <c r="A1" s="8" t="s">
        <v>40</v>
      </c>
      <c r="B1" s="8" t="s">
        <v>41</v>
      </c>
      <c r="C1" s="8" t="s">
        <v>42</v>
      </c>
      <c r="E1" s="4" t="s">
        <v>38</v>
      </c>
    </row>
    <row r="2" spans="1:6" x14ac:dyDescent="0.25">
      <c r="A2" s="9"/>
      <c r="B2" s="10"/>
      <c r="C2" s="9"/>
      <c r="F2" s="9">
        <v>2026</v>
      </c>
    </row>
    <row r="3" spans="1:3" x14ac:dyDescent="0.25">
      <c r="A3" s="9"/>
      <c r="B3" s="10"/>
      <c r="C3" s="9"/>
    </row>
    <row r="4" spans="1:3" x14ac:dyDescent="0.25">
      <c r="A4" s="9"/>
      <c r="B4" s="10"/>
      <c r="C4" s="9"/>
    </row>
    <row r="5" spans="1:3" x14ac:dyDescent="0.25">
      <c r="A5" s="9"/>
      <c r="B5" s="10"/>
      <c r="C5" s="9"/>
    </row>
    <row r="6" spans="1:3" x14ac:dyDescent="0.25">
      <c r="A6" s="9"/>
      <c r="B6" s="10"/>
      <c r="C6" s="9"/>
    </row>
    <row r="7" spans="1:3" x14ac:dyDescent="0.25">
      <c r="A7" s="9"/>
      <c r="B7" s="10"/>
      <c r="C7" s="9"/>
    </row>
    <row r="8" spans="1:3" x14ac:dyDescent="0.25">
      <c r="A8" s="9"/>
      <c r="B8" s="10"/>
      <c r="C8" s="9"/>
    </row>
    <row r="9" spans="1:3" x14ac:dyDescent="0.25">
      <c r="A9" s="9"/>
      <c r="B9" s="10"/>
      <c r="C9" s="9"/>
    </row>
    <row r="10" spans="1:3" x14ac:dyDescent="0.25">
      <c r="A10" s="9"/>
      <c r="B10" s="10"/>
      <c r="C10" s="9"/>
    </row>
    <row r="11" spans="1:3" x14ac:dyDescent="0.25">
      <c r="A11" s="9"/>
      <c r="B11" s="10"/>
      <c r="C11" s="9"/>
    </row>
    <row r="12" spans="1:3" x14ac:dyDescent="0.25">
      <c r="A12" s="9"/>
      <c r="B12" s="10"/>
      <c r="C12" s="9"/>
    </row>
    <row r="13" spans="1:3" x14ac:dyDescent="0.25">
      <c r="A13" s="9"/>
      <c r="B13" s="10"/>
      <c r="C13" s="9"/>
    </row>
    <row r="14" spans="1:3" x14ac:dyDescent="0.25">
      <c r="A14" s="9"/>
      <c r="B14" s="10"/>
      <c r="C14" s="9"/>
    </row>
    <row r="15" spans="1:3" x14ac:dyDescent="0.25">
      <c r="A15" s="9"/>
      <c r="B15" s="10"/>
      <c r="C15" s="9"/>
    </row>
    <row r="16" spans="1:3" x14ac:dyDescent="0.25">
      <c r="A16" s="9"/>
      <c r="B16" s="10"/>
      <c r="C16" s="9"/>
    </row>
  </sheetData>
  <dataValidations count="2">
    <dataValidation type="decimal" operator="greaterThanOrEqual" allowBlank="1" showErrorMessage="1" error="Enter a number (0 or more)." sqref="B10:B16">
      <formula1>0</formula1>
    </dataValidation>
    <dataValidation type="decimal" operator="greaterThanOrEqual" allowBlank="1" showErrorMessage="1" error="Enter a number (0 or more)." sqref="B2:B16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9" width="11" customWidth="1"/>
    <col min="10" max="11" width="7" customWidth="1"/>
  </cols>
  <sheetData>
    <row r="1" ht="30" customHeight="1" spans="1:11" x14ac:dyDescent="0.25">
      <c r="A1" s="8" t="s">
        <v>43</v>
      </c>
      <c r="B1" s="8" t="s">
        <v>23</v>
      </c>
      <c r="C1" s="8" t="s">
        <v>44</v>
      </c>
      <c r="D1" s="8" t="s">
        <v>45</v>
      </c>
      <c r="E1" s="8" t="s">
        <v>46</v>
      </c>
      <c r="F1" s="8" t="s">
        <v>47</v>
      </c>
      <c r="G1" s="8" t="s">
        <v>18</v>
      </c>
      <c r="H1" s="8" t="s">
        <v>19</v>
      </c>
      <c r="I1" s="8" t="s">
        <v>48</v>
      </c>
      <c r="J1" s="8" t="s">
        <v>16</v>
      </c>
      <c r="K1" s="8" t="s">
        <v>38</v>
      </c>
    </row>
    <row r="2" spans="1:11" x14ac:dyDescent="0.25">
      <c r="A2" s="11"/>
      <c r="B2" s="9"/>
      <c r="C2" s="12"/>
      <c r="D2" s="12"/>
      <c r="E2" s="12"/>
      <c r="F2" s="12"/>
      <c r="G2" s="13">
        <f>IF(A2="","",N(C2)+N(D2))</f>
      </c>
      <c r="H2" s="13">
        <f>IF(A2="","",G2*IFERROR(INDEX(Settings!$B$2:$B$16,MATCH(B2,Settings!$A$2:$A$16,0)),0))</f>
      </c>
      <c r="I2" s="13">
        <f>IF(A2="","",G2-H2-N(E2)-N(F2))</f>
      </c>
      <c r="J2" s="14">
        <f>IF(A2="","",MONTH(A2))</f>
      </c>
      <c r="K2" s="14">
        <f>IF(A2="","",YEAR(A2))</f>
      </c>
    </row>
    <row r="3" spans="1:11" x14ac:dyDescent="0.25">
      <c r="A3" s="11"/>
      <c r="B3" s="9"/>
      <c r="C3" s="12"/>
      <c r="D3" s="12"/>
      <c r="E3" s="12"/>
      <c r="F3" s="12"/>
      <c r="G3" s="13">
        <f>IF(A3="","",N(C3)+N(D3))</f>
      </c>
      <c r="H3" s="13">
        <f>IF(A3="","",G3*IFERROR(INDEX(Settings!$B$2:$B$16,MATCH(B3,Settings!$A$2:$A$16,0)),0))</f>
      </c>
      <c r="I3" s="13">
        <f>IF(A3="","",G3-H3-N(E3)-N(F3))</f>
      </c>
      <c r="J3" s="14">
        <f>IF(A3="","",MONTH(A3))</f>
      </c>
      <c r="K3" s="14">
        <f>IF(A3="","",YEAR(A3))</f>
      </c>
    </row>
    <row r="4" spans="1:11" x14ac:dyDescent="0.25">
      <c r="A4" s="11"/>
      <c r="B4" s="9"/>
      <c r="C4" s="12"/>
      <c r="D4" s="12"/>
      <c r="E4" s="12"/>
      <c r="F4" s="12"/>
      <c r="G4" s="13">
        <f>IF(A4="","",N(C4)+N(D4))</f>
      </c>
      <c r="H4" s="13">
        <f>IF(A4="","",G4*IFERROR(INDEX(Settings!$B$2:$B$16,MATCH(B4,Settings!$A$2:$A$16,0)),0))</f>
      </c>
      <c r="I4" s="13">
        <f>IF(A4="","",G4-H4-N(E4)-N(F4))</f>
      </c>
      <c r="J4" s="14">
        <f>IF(A4="","",MONTH(A4))</f>
      </c>
      <c r="K4" s="14">
        <f>IF(A4="","",YEAR(A4))</f>
      </c>
    </row>
    <row r="5" spans="1:11" x14ac:dyDescent="0.25">
      <c r="A5" s="11"/>
      <c r="B5" s="9"/>
      <c r="C5" s="12"/>
      <c r="D5" s="12"/>
      <c r="E5" s="12"/>
      <c r="F5" s="12"/>
      <c r="G5" s="13">
        <f>IF(A5="","",N(C5)+N(D5))</f>
      </c>
      <c r="H5" s="13">
        <f>IF(A5="","",G5*IFERROR(INDEX(Settings!$B$2:$B$16,MATCH(B5,Settings!$A$2:$A$16,0)),0))</f>
      </c>
      <c r="I5" s="13">
        <f>IF(A5="","",G5-H5-N(E5)-N(F5))</f>
      </c>
      <c r="J5" s="14">
        <f>IF(A5="","",MONTH(A5))</f>
      </c>
      <c r="K5" s="14">
        <f>IF(A5="","",YEAR(A5))</f>
      </c>
    </row>
    <row r="6" spans="1:11" x14ac:dyDescent="0.25">
      <c r="A6" s="11"/>
      <c r="B6" s="9"/>
      <c r="C6" s="12"/>
      <c r="D6" s="12"/>
      <c r="E6" s="12"/>
      <c r="F6" s="12"/>
      <c r="G6" s="13">
        <f>IF(A6="","",N(C6)+N(D6))</f>
      </c>
      <c r="H6" s="13">
        <f>IF(A6="","",G6*IFERROR(INDEX(Settings!$B$2:$B$16,MATCH(B6,Settings!$A$2:$A$16,0)),0))</f>
      </c>
      <c r="I6" s="13">
        <f>IF(A6="","",G6-H6-N(E6)-N(F6))</f>
      </c>
      <c r="J6" s="14">
        <f>IF(A6="","",MONTH(A6))</f>
      </c>
      <c r="K6" s="14">
        <f>IF(A6="","",YEAR(A6))</f>
      </c>
    </row>
    <row r="7" spans="1:11" x14ac:dyDescent="0.25">
      <c r="A7" s="11"/>
      <c r="B7" s="9"/>
      <c r="C7" s="12"/>
      <c r="D7" s="12"/>
      <c r="E7" s="12"/>
      <c r="F7" s="12"/>
      <c r="G7" s="13">
        <f>IF(A7="","",N(C7)+N(D7))</f>
      </c>
      <c r="H7" s="13">
        <f>IF(A7="","",G7*IFERROR(INDEX(Settings!$B$2:$B$16,MATCH(B7,Settings!$A$2:$A$16,0)),0))</f>
      </c>
      <c r="I7" s="13">
        <f>IF(A7="","",G7-H7-N(E7)-N(F7))</f>
      </c>
      <c r="J7" s="14">
        <f>IF(A7="","",MONTH(A7))</f>
      </c>
      <c r="K7" s="14">
        <f>IF(A7="","",YEAR(A7))</f>
      </c>
    </row>
    <row r="8" spans="1:11" x14ac:dyDescent="0.25">
      <c r="A8" s="11"/>
      <c r="B8" s="9"/>
      <c r="C8" s="12"/>
      <c r="D8" s="12"/>
      <c r="E8" s="12"/>
      <c r="F8" s="12"/>
      <c r="G8" s="13">
        <f>IF(A8="","",N(C8)+N(D8))</f>
      </c>
      <c r="H8" s="13">
        <f>IF(A8="","",G8*IFERROR(INDEX(Settings!$B$2:$B$16,MATCH(B8,Settings!$A$2:$A$16,0)),0))</f>
      </c>
      <c r="I8" s="13">
        <f>IF(A8="","",G8-H8-N(E8)-N(F8))</f>
      </c>
      <c r="J8" s="14">
        <f>IF(A8="","",MONTH(A8))</f>
      </c>
      <c r="K8" s="14">
        <f>IF(A8="","",YEAR(A8))</f>
      </c>
    </row>
    <row r="9" spans="1:11" x14ac:dyDescent="0.25">
      <c r="A9" s="11"/>
      <c r="B9" s="9"/>
      <c r="C9" s="12"/>
      <c r="D9" s="12"/>
      <c r="E9" s="12"/>
      <c r="F9" s="12"/>
      <c r="G9" s="13">
        <f>IF(A9="","",N(C9)+N(D9))</f>
      </c>
      <c r="H9" s="13">
        <f>IF(A9="","",G9*IFERROR(INDEX(Settings!$B$2:$B$16,MATCH(B9,Settings!$A$2:$A$16,0)),0))</f>
      </c>
      <c r="I9" s="13">
        <f>IF(A9="","",G9-H9-N(E9)-N(F9))</f>
      </c>
      <c r="J9" s="14">
        <f>IF(A9="","",MONTH(A9))</f>
      </c>
      <c r="K9" s="14">
        <f>IF(A9="","",YEAR(A9))</f>
      </c>
    </row>
    <row r="10" spans="1:11" x14ac:dyDescent="0.25">
      <c r="A10" s="11"/>
      <c r="B10" s="9"/>
      <c r="C10" s="12"/>
      <c r="D10" s="12"/>
      <c r="E10" s="12"/>
      <c r="F10" s="12"/>
      <c r="G10" s="13">
        <f>IF(A10="","",N(C10)+N(D10))</f>
      </c>
      <c r="H10" s="13">
        <f>IF(A10="","",G10*IFERROR(INDEX(Settings!$B$2:$B$16,MATCH(B10,Settings!$A$2:$A$16,0)),0))</f>
      </c>
      <c r="I10" s="13">
        <f>IF(A10="","",G10-H10-N(E10)-N(F10))</f>
      </c>
      <c r="J10" s="14">
        <f>IF(A10="","",MONTH(A10))</f>
      </c>
      <c r="K10" s="14">
        <f>IF(A10="","",YEAR(A10))</f>
      </c>
    </row>
    <row r="11" spans="1:11" x14ac:dyDescent="0.25">
      <c r="A11" s="11"/>
      <c r="B11" s="9"/>
      <c r="C11" s="12"/>
      <c r="D11" s="12"/>
      <c r="E11" s="12"/>
      <c r="F11" s="12"/>
      <c r="G11" s="13">
        <f>IF(A11="","",N(C11)+N(D11))</f>
      </c>
      <c r="H11" s="13">
        <f>IF(A11="","",G11*IFERROR(INDEX(Settings!$B$2:$B$16,MATCH(B11,Settings!$A$2:$A$16,0)),0))</f>
      </c>
      <c r="I11" s="13">
        <f>IF(A11="","",G11-H11-N(E11)-N(F11))</f>
      </c>
      <c r="J11" s="14">
        <f>IF(A11="","",MONTH(A11))</f>
      </c>
      <c r="K11" s="14">
        <f>IF(A11="","",YEAR(A11))</f>
      </c>
    </row>
    <row r="12" spans="1:11" x14ac:dyDescent="0.25">
      <c r="A12" s="11"/>
      <c r="B12" s="9"/>
      <c r="C12" s="12"/>
      <c r="D12" s="12"/>
      <c r="E12" s="12"/>
      <c r="F12" s="12"/>
      <c r="G12" s="13">
        <f>IF(A12="","",N(C12)+N(D12))</f>
      </c>
      <c r="H12" s="13">
        <f>IF(A12="","",G12*IFERROR(INDEX(Settings!$B$2:$B$16,MATCH(B12,Settings!$A$2:$A$16,0)),0))</f>
      </c>
      <c r="I12" s="13">
        <f>IF(A12="","",G12-H12-N(E12)-N(F12))</f>
      </c>
      <c r="J12" s="14">
        <f>IF(A12="","",MONTH(A12))</f>
      </c>
      <c r="K12" s="14">
        <f>IF(A12="","",YEAR(A12))</f>
      </c>
    </row>
    <row r="13" spans="1:11" x14ac:dyDescent="0.25">
      <c r="A13" s="11"/>
      <c r="B13" s="9"/>
      <c r="C13" s="12"/>
      <c r="D13" s="12"/>
      <c r="E13" s="12"/>
      <c r="F13" s="12"/>
      <c r="G13" s="13">
        <f>IF(A13="","",N(C13)+N(D13))</f>
      </c>
      <c r="H13" s="13">
        <f>IF(A13="","",G13*IFERROR(INDEX(Settings!$B$2:$B$16,MATCH(B13,Settings!$A$2:$A$16,0)),0))</f>
      </c>
      <c r="I13" s="13">
        <f>IF(A13="","",G13-H13-N(E13)-N(F13))</f>
      </c>
      <c r="J13" s="14">
        <f>IF(A13="","",MONTH(A13))</f>
      </c>
      <c r="K13" s="14">
        <f>IF(A13="","",YEAR(A13))</f>
      </c>
    </row>
    <row r="14" spans="1:11" x14ac:dyDescent="0.25">
      <c r="A14" s="11"/>
      <c r="B14" s="9"/>
      <c r="C14" s="12"/>
      <c r="D14" s="12"/>
      <c r="E14" s="12"/>
      <c r="F14" s="12"/>
      <c r="G14" s="13">
        <f>IF(A14="","",N(C14)+N(D14))</f>
      </c>
      <c r="H14" s="13">
        <f>IF(A14="","",G14*IFERROR(INDEX(Settings!$B$2:$B$16,MATCH(B14,Settings!$A$2:$A$16,0)),0))</f>
      </c>
      <c r="I14" s="13">
        <f>IF(A14="","",G14-H14-N(E14)-N(F14))</f>
      </c>
      <c r="J14" s="14">
        <f>IF(A14="","",MONTH(A14))</f>
      </c>
      <c r="K14" s="14">
        <f>IF(A14="","",YEAR(A14))</f>
      </c>
    </row>
    <row r="15" spans="1:11" x14ac:dyDescent="0.25">
      <c r="A15" s="11"/>
      <c r="B15" s="9"/>
      <c r="C15" s="12"/>
      <c r="D15" s="12"/>
      <c r="E15" s="12"/>
      <c r="F15" s="12"/>
      <c r="G15" s="13">
        <f>IF(A15="","",N(C15)+N(D15))</f>
      </c>
      <c r="H15" s="13">
        <f>IF(A15="","",G15*IFERROR(INDEX(Settings!$B$2:$B$16,MATCH(B15,Settings!$A$2:$A$16,0)),0))</f>
      </c>
      <c r="I15" s="13">
        <f>IF(A15="","",G15-H15-N(E15)-N(F15))</f>
      </c>
      <c r="J15" s="14">
        <f>IF(A15="","",MONTH(A15))</f>
      </c>
      <c r="K15" s="14">
        <f>IF(A15="","",YEAR(A15))</f>
      </c>
    </row>
    <row r="16" spans="1:11" x14ac:dyDescent="0.25">
      <c r="A16" s="11"/>
      <c r="B16" s="9"/>
      <c r="C16" s="12"/>
      <c r="D16" s="12"/>
      <c r="E16" s="12"/>
      <c r="F16" s="12"/>
      <c r="G16" s="13">
        <f>IF(A16="","",N(C16)+N(D16))</f>
      </c>
      <c r="H16" s="13">
        <f>IF(A16="","",G16*IFERROR(INDEX(Settings!$B$2:$B$16,MATCH(B16,Settings!$A$2:$A$16,0)),0))</f>
      </c>
      <c r="I16" s="13">
        <f>IF(A16="","",G16-H16-N(E16)-N(F16))</f>
      </c>
      <c r="J16" s="14">
        <f>IF(A16="","",MONTH(A16))</f>
      </c>
      <c r="K16" s="14">
        <f>IF(A16="","",YEAR(A16))</f>
      </c>
    </row>
    <row r="17" spans="1:11" x14ac:dyDescent="0.25">
      <c r="A17" s="11"/>
      <c r="B17" s="9"/>
      <c r="C17" s="12"/>
      <c r="D17" s="12"/>
      <c r="E17" s="12"/>
      <c r="F17" s="12"/>
      <c r="G17" s="13">
        <f>IF(A17="","",N(C17)+N(D17))</f>
      </c>
      <c r="H17" s="13">
        <f>IF(A17="","",G17*IFERROR(INDEX(Settings!$B$2:$B$16,MATCH(B17,Settings!$A$2:$A$16,0)),0))</f>
      </c>
      <c r="I17" s="13">
        <f>IF(A17="","",G17-H17-N(E17)-N(F17))</f>
      </c>
      <c r="J17" s="14">
        <f>IF(A17="","",MONTH(A17))</f>
      </c>
      <c r="K17" s="14">
        <f>IF(A17="","",YEAR(A17))</f>
      </c>
    </row>
    <row r="18" spans="1:11" x14ac:dyDescent="0.25">
      <c r="A18" s="11"/>
      <c r="B18" s="9"/>
      <c r="C18" s="12"/>
      <c r="D18" s="12"/>
      <c r="E18" s="12"/>
      <c r="F18" s="12"/>
      <c r="G18" s="13">
        <f>IF(A18="","",N(C18)+N(D18))</f>
      </c>
      <c r="H18" s="13">
        <f>IF(A18="","",G18*IFERROR(INDEX(Settings!$B$2:$B$16,MATCH(B18,Settings!$A$2:$A$16,0)),0))</f>
      </c>
      <c r="I18" s="13">
        <f>IF(A18="","",G18-H18-N(E18)-N(F18))</f>
      </c>
      <c r="J18" s="14">
        <f>IF(A18="","",MONTH(A18))</f>
      </c>
      <c r="K18" s="14">
        <f>IF(A18="","",YEAR(A18))</f>
      </c>
    </row>
    <row r="19" spans="1:11" x14ac:dyDescent="0.25">
      <c r="A19" s="11"/>
      <c r="B19" s="9"/>
      <c r="C19" s="12"/>
      <c r="D19" s="12"/>
      <c r="E19" s="12"/>
      <c r="F19" s="12"/>
      <c r="G19" s="13">
        <f>IF(A19="","",N(C19)+N(D19))</f>
      </c>
      <c r="H19" s="13">
        <f>IF(A19="","",G19*IFERROR(INDEX(Settings!$B$2:$B$16,MATCH(B19,Settings!$A$2:$A$16,0)),0))</f>
      </c>
      <c r="I19" s="13">
        <f>IF(A19="","",G19-H19-N(E19)-N(F19))</f>
      </c>
      <c r="J19" s="14">
        <f>IF(A19="","",MONTH(A19))</f>
      </c>
      <c r="K19" s="14">
        <f>IF(A19="","",YEAR(A19))</f>
      </c>
    </row>
    <row r="20" spans="1:11" x14ac:dyDescent="0.25">
      <c r="A20" s="11"/>
      <c r="B20" s="9"/>
      <c r="C20" s="12"/>
      <c r="D20" s="12"/>
      <c r="E20" s="12"/>
      <c r="F20" s="12"/>
      <c r="G20" s="13">
        <f>IF(A20="","",N(C20)+N(D20))</f>
      </c>
      <c r="H20" s="13">
        <f>IF(A20="","",G20*IFERROR(INDEX(Settings!$B$2:$B$16,MATCH(B20,Settings!$A$2:$A$16,0)),0))</f>
      </c>
      <c r="I20" s="13">
        <f>IF(A20="","",G20-H20-N(E20)-N(F20))</f>
      </c>
      <c r="J20" s="14">
        <f>IF(A20="","",MONTH(A20))</f>
      </c>
      <c r="K20" s="14">
        <f>IF(A20="","",YEAR(A20))</f>
      </c>
    </row>
    <row r="21" spans="1:11" x14ac:dyDescent="0.25">
      <c r="A21" s="11"/>
      <c r="B21" s="9"/>
      <c r="C21" s="12"/>
      <c r="D21" s="12"/>
      <c r="E21" s="12"/>
      <c r="F21" s="12"/>
      <c r="G21" s="13">
        <f>IF(A21="","",N(C21)+N(D21))</f>
      </c>
      <c r="H21" s="13">
        <f>IF(A21="","",G21*IFERROR(INDEX(Settings!$B$2:$B$16,MATCH(B21,Settings!$A$2:$A$16,0)),0))</f>
      </c>
      <c r="I21" s="13">
        <f>IF(A21="","",G21-H21-N(E21)-N(F21))</f>
      </c>
      <c r="J21" s="14">
        <f>IF(A21="","",MONTH(A21))</f>
      </c>
      <c r="K21" s="14">
        <f>IF(A21="","",YEAR(A21))</f>
      </c>
    </row>
    <row r="22" spans="1:11" x14ac:dyDescent="0.25">
      <c r="A22" s="11"/>
      <c r="B22" s="9"/>
      <c r="C22" s="12"/>
      <c r="D22" s="12"/>
      <c r="E22" s="12"/>
      <c r="F22" s="12"/>
      <c r="G22" s="13">
        <f>IF(A22="","",N(C22)+N(D22))</f>
      </c>
      <c r="H22" s="13">
        <f>IF(A22="","",G22*IFERROR(INDEX(Settings!$B$2:$B$16,MATCH(B22,Settings!$A$2:$A$16,0)),0))</f>
      </c>
      <c r="I22" s="13">
        <f>IF(A22="","",G22-H22-N(E22)-N(F22))</f>
      </c>
      <c r="J22" s="14">
        <f>IF(A22="","",MONTH(A22))</f>
      </c>
      <c r="K22" s="14">
        <f>IF(A22="","",YEAR(A22))</f>
      </c>
    </row>
    <row r="23" spans="1:11" x14ac:dyDescent="0.25">
      <c r="A23" s="11"/>
      <c r="B23" s="9"/>
      <c r="C23" s="12"/>
      <c r="D23" s="12"/>
      <c r="E23" s="12"/>
      <c r="F23" s="12"/>
      <c r="G23" s="13">
        <f>IF(A23="","",N(C23)+N(D23))</f>
      </c>
      <c r="H23" s="13">
        <f>IF(A23="","",G23*IFERROR(INDEX(Settings!$B$2:$B$16,MATCH(B23,Settings!$A$2:$A$16,0)),0))</f>
      </c>
      <c r="I23" s="13">
        <f>IF(A23="","",G23-H23-N(E23)-N(F23))</f>
      </c>
      <c r="J23" s="14">
        <f>IF(A23="","",MONTH(A23))</f>
      </c>
      <c r="K23" s="14">
        <f>IF(A23="","",YEAR(A23))</f>
      </c>
    </row>
    <row r="24" spans="1:11" x14ac:dyDescent="0.25">
      <c r="A24" s="11"/>
      <c r="B24" s="9"/>
      <c r="C24" s="12"/>
      <c r="D24" s="12"/>
      <c r="E24" s="12"/>
      <c r="F24" s="12"/>
      <c r="G24" s="13">
        <f>IF(A24="","",N(C24)+N(D24))</f>
      </c>
      <c r="H24" s="13">
        <f>IF(A24="","",G24*IFERROR(INDEX(Settings!$B$2:$B$16,MATCH(B24,Settings!$A$2:$A$16,0)),0))</f>
      </c>
      <c r="I24" s="13">
        <f>IF(A24="","",G24-H24-N(E24)-N(F24))</f>
      </c>
      <c r="J24" s="14">
        <f>IF(A24="","",MONTH(A24))</f>
      </c>
      <c r="K24" s="14">
        <f>IF(A24="","",YEAR(A24))</f>
      </c>
    </row>
    <row r="25" spans="1:11" x14ac:dyDescent="0.25">
      <c r="A25" s="11"/>
      <c r="B25" s="9"/>
      <c r="C25" s="12"/>
      <c r="D25" s="12"/>
      <c r="E25" s="12"/>
      <c r="F25" s="12"/>
      <c r="G25" s="13">
        <f>IF(A25="","",N(C25)+N(D25))</f>
      </c>
      <c r="H25" s="13">
        <f>IF(A25="","",G25*IFERROR(INDEX(Settings!$B$2:$B$16,MATCH(B25,Settings!$A$2:$A$16,0)),0))</f>
      </c>
      <c r="I25" s="13">
        <f>IF(A25="","",G25-H25-N(E25)-N(F25))</f>
      </c>
      <c r="J25" s="14">
        <f>IF(A25="","",MONTH(A25))</f>
      </c>
      <c r="K25" s="14">
        <f>IF(A25="","",YEAR(A25))</f>
      </c>
    </row>
    <row r="26" spans="1:11" x14ac:dyDescent="0.25">
      <c r="A26" s="11"/>
      <c r="B26" s="9"/>
      <c r="C26" s="12"/>
      <c r="D26" s="12"/>
      <c r="E26" s="12"/>
      <c r="F26" s="12"/>
      <c r="G26" s="13">
        <f>IF(A26="","",N(C26)+N(D26))</f>
      </c>
      <c r="H26" s="13">
        <f>IF(A26="","",G26*IFERROR(INDEX(Settings!$B$2:$B$16,MATCH(B26,Settings!$A$2:$A$16,0)),0))</f>
      </c>
      <c r="I26" s="13">
        <f>IF(A26="","",G26-H26-N(E26)-N(F26))</f>
      </c>
      <c r="J26" s="14">
        <f>IF(A26="","",MONTH(A26))</f>
      </c>
      <c r="K26" s="14">
        <f>IF(A26="","",YEAR(A26))</f>
      </c>
    </row>
    <row r="27" spans="1:11" x14ac:dyDescent="0.25">
      <c r="A27" s="11"/>
      <c r="B27" s="9"/>
      <c r="C27" s="12"/>
      <c r="D27" s="12"/>
      <c r="E27" s="12"/>
      <c r="F27" s="12"/>
      <c r="G27" s="13">
        <f>IF(A27="","",N(C27)+N(D27))</f>
      </c>
      <c r="H27" s="13">
        <f>IF(A27="","",G27*IFERROR(INDEX(Settings!$B$2:$B$16,MATCH(B27,Settings!$A$2:$A$16,0)),0))</f>
      </c>
      <c r="I27" s="13">
        <f>IF(A27="","",G27-H27-N(E27)-N(F27))</f>
      </c>
      <c r="J27" s="14">
        <f>IF(A27="","",MONTH(A27))</f>
      </c>
      <c r="K27" s="14">
        <f>IF(A27="","",YEAR(A27))</f>
      </c>
    </row>
    <row r="28" spans="1:11" x14ac:dyDescent="0.25">
      <c r="A28" s="11"/>
      <c r="B28" s="9"/>
      <c r="C28" s="12"/>
      <c r="D28" s="12"/>
      <c r="E28" s="12"/>
      <c r="F28" s="12"/>
      <c r="G28" s="13">
        <f>IF(A28="","",N(C28)+N(D28))</f>
      </c>
      <c r="H28" s="13">
        <f>IF(A28="","",G28*IFERROR(INDEX(Settings!$B$2:$B$16,MATCH(B28,Settings!$A$2:$A$16,0)),0))</f>
      </c>
      <c r="I28" s="13">
        <f>IF(A28="","",G28-H28-N(E28)-N(F28))</f>
      </c>
      <c r="J28" s="14">
        <f>IF(A28="","",MONTH(A28))</f>
      </c>
      <c r="K28" s="14">
        <f>IF(A28="","",YEAR(A28))</f>
      </c>
    </row>
    <row r="29" spans="1:11" x14ac:dyDescent="0.25">
      <c r="A29" s="11"/>
      <c r="B29" s="9"/>
      <c r="C29" s="12"/>
      <c r="D29" s="12"/>
      <c r="E29" s="12"/>
      <c r="F29" s="12"/>
      <c r="G29" s="13">
        <f>IF(A29="","",N(C29)+N(D29))</f>
      </c>
      <c r="H29" s="13">
        <f>IF(A29="","",G29*IFERROR(INDEX(Settings!$B$2:$B$16,MATCH(B29,Settings!$A$2:$A$16,0)),0))</f>
      </c>
      <c r="I29" s="13">
        <f>IF(A29="","",G29-H29-N(E29)-N(F29))</f>
      </c>
      <c r="J29" s="14">
        <f>IF(A29="","",MONTH(A29))</f>
      </c>
      <c r="K29" s="14">
        <f>IF(A29="","",YEAR(A29))</f>
      </c>
    </row>
    <row r="30" spans="1:11" x14ac:dyDescent="0.25">
      <c r="A30" s="11"/>
      <c r="B30" s="9"/>
      <c r="C30" s="12"/>
      <c r="D30" s="12"/>
      <c r="E30" s="12"/>
      <c r="F30" s="12"/>
      <c r="G30" s="13">
        <f>IF(A30="","",N(C30)+N(D30))</f>
      </c>
      <c r="H30" s="13">
        <f>IF(A30="","",G30*IFERROR(INDEX(Settings!$B$2:$B$16,MATCH(B30,Settings!$A$2:$A$16,0)),0))</f>
      </c>
      <c r="I30" s="13">
        <f>IF(A30="","",G30-H30-N(E30)-N(F30))</f>
      </c>
      <c r="J30" s="14">
        <f>IF(A30="","",MONTH(A30))</f>
      </c>
      <c r="K30" s="14">
        <f>IF(A30="","",YEAR(A30))</f>
      </c>
    </row>
    <row r="31" spans="1:11" x14ac:dyDescent="0.25">
      <c r="A31" s="11"/>
      <c r="B31" s="9"/>
      <c r="C31" s="12"/>
      <c r="D31" s="12"/>
      <c r="E31" s="12"/>
      <c r="F31" s="12"/>
      <c r="G31" s="13">
        <f>IF(A31="","",N(C31)+N(D31))</f>
      </c>
      <c r="H31" s="13">
        <f>IF(A31="","",G31*IFERROR(INDEX(Settings!$B$2:$B$16,MATCH(B31,Settings!$A$2:$A$16,0)),0))</f>
      </c>
      <c r="I31" s="13">
        <f>IF(A31="","",G31-H31-N(E31)-N(F31))</f>
      </c>
      <c r="J31" s="14">
        <f>IF(A31="","",MONTH(A31))</f>
      </c>
      <c r="K31" s="14">
        <f>IF(A31="","",YEAR(A31))</f>
      </c>
    </row>
    <row r="32" spans="1:11" x14ac:dyDescent="0.25">
      <c r="A32" s="11"/>
      <c r="B32" s="9"/>
      <c r="C32" s="12"/>
      <c r="D32" s="12"/>
      <c r="E32" s="12"/>
      <c r="F32" s="12"/>
      <c r="G32" s="13">
        <f>IF(A32="","",N(C32)+N(D32))</f>
      </c>
      <c r="H32" s="13">
        <f>IF(A32="","",G32*IFERROR(INDEX(Settings!$B$2:$B$16,MATCH(B32,Settings!$A$2:$A$16,0)),0))</f>
      </c>
      <c r="I32" s="13">
        <f>IF(A32="","",G32-H32-N(E32)-N(F32))</f>
      </c>
      <c r="J32" s="14">
        <f>IF(A32="","",MONTH(A32))</f>
      </c>
      <c r="K32" s="14">
        <f>IF(A32="","",YEAR(A32))</f>
      </c>
    </row>
    <row r="33" spans="1:11" x14ac:dyDescent="0.25">
      <c r="A33" s="11"/>
      <c r="B33" s="9"/>
      <c r="C33" s="12"/>
      <c r="D33" s="12"/>
      <c r="E33" s="12"/>
      <c r="F33" s="12"/>
      <c r="G33" s="13">
        <f>IF(A33="","",N(C33)+N(D33))</f>
      </c>
      <c r="H33" s="13">
        <f>IF(A33="","",G33*IFERROR(INDEX(Settings!$B$2:$B$16,MATCH(B33,Settings!$A$2:$A$16,0)),0))</f>
      </c>
      <c r="I33" s="13">
        <f>IF(A33="","",G33-H33-N(E33)-N(F33))</f>
      </c>
      <c r="J33" s="14">
        <f>IF(A33="","",MONTH(A33))</f>
      </c>
      <c r="K33" s="14">
        <f>IF(A33="","",YEAR(A33))</f>
      </c>
    </row>
    <row r="34" spans="1:11" x14ac:dyDescent="0.25">
      <c r="A34" s="11"/>
      <c r="B34" s="9"/>
      <c r="C34" s="12"/>
      <c r="D34" s="12"/>
      <c r="E34" s="12"/>
      <c r="F34" s="12"/>
      <c r="G34" s="13">
        <f>IF(A34="","",N(C34)+N(D34))</f>
      </c>
      <c r="H34" s="13">
        <f>IF(A34="","",G34*IFERROR(INDEX(Settings!$B$2:$B$16,MATCH(B34,Settings!$A$2:$A$16,0)),0))</f>
      </c>
      <c r="I34" s="13">
        <f>IF(A34="","",G34-H34-N(E34)-N(F34))</f>
      </c>
      <c r="J34" s="14">
        <f>IF(A34="","",MONTH(A34))</f>
      </c>
      <c r="K34" s="14">
        <f>IF(A34="","",YEAR(A34))</f>
      </c>
    </row>
    <row r="35" spans="1:11" x14ac:dyDescent="0.25">
      <c r="A35" s="11"/>
      <c r="B35" s="9"/>
      <c r="C35" s="12"/>
      <c r="D35" s="12"/>
      <c r="E35" s="12"/>
      <c r="F35" s="12"/>
      <c r="G35" s="13">
        <f>IF(A35="","",N(C35)+N(D35))</f>
      </c>
      <c r="H35" s="13">
        <f>IF(A35="","",G35*IFERROR(INDEX(Settings!$B$2:$B$16,MATCH(B35,Settings!$A$2:$A$16,0)),0))</f>
      </c>
      <c r="I35" s="13">
        <f>IF(A35="","",G35-H35-N(E35)-N(F35))</f>
      </c>
      <c r="J35" s="14">
        <f>IF(A35="","",MONTH(A35))</f>
      </c>
      <c r="K35" s="14">
        <f>IF(A35="","",YEAR(A35))</f>
      </c>
    </row>
    <row r="36" spans="1:11" x14ac:dyDescent="0.25">
      <c r="A36" s="11"/>
      <c r="B36" s="9"/>
      <c r="C36" s="12"/>
      <c r="D36" s="12"/>
      <c r="E36" s="12"/>
      <c r="F36" s="12"/>
      <c r="G36" s="13">
        <f>IF(A36="","",N(C36)+N(D36))</f>
      </c>
      <c r="H36" s="13">
        <f>IF(A36="","",G36*IFERROR(INDEX(Settings!$B$2:$B$16,MATCH(B36,Settings!$A$2:$A$16,0)),0))</f>
      </c>
      <c r="I36" s="13">
        <f>IF(A36="","",G36-H36-N(E36)-N(F36))</f>
      </c>
      <c r="J36" s="14">
        <f>IF(A36="","",MONTH(A36))</f>
      </c>
      <c r="K36" s="14">
        <f>IF(A36="","",YEAR(A36))</f>
      </c>
    </row>
    <row r="37" spans="1:11" x14ac:dyDescent="0.25">
      <c r="A37" s="11"/>
      <c r="B37" s="9"/>
      <c r="C37" s="12"/>
      <c r="D37" s="12"/>
      <c r="E37" s="12"/>
      <c r="F37" s="12"/>
      <c r="G37" s="13">
        <f>IF(A37="","",N(C37)+N(D37))</f>
      </c>
      <c r="H37" s="13">
        <f>IF(A37="","",G37*IFERROR(INDEX(Settings!$B$2:$B$16,MATCH(B37,Settings!$A$2:$A$16,0)),0))</f>
      </c>
      <c r="I37" s="13">
        <f>IF(A37="","",G37-H37-N(E37)-N(F37))</f>
      </c>
      <c r="J37" s="14">
        <f>IF(A37="","",MONTH(A37))</f>
      </c>
      <c r="K37" s="14">
        <f>IF(A37="","",YEAR(A37))</f>
      </c>
    </row>
    <row r="38" spans="1:11" x14ac:dyDescent="0.25">
      <c r="A38" s="11"/>
      <c r="B38" s="9"/>
      <c r="C38" s="12"/>
      <c r="D38" s="12"/>
      <c r="E38" s="12"/>
      <c r="F38" s="12"/>
      <c r="G38" s="13">
        <f>IF(A38="","",N(C38)+N(D38))</f>
      </c>
      <c r="H38" s="13">
        <f>IF(A38="","",G38*IFERROR(INDEX(Settings!$B$2:$B$16,MATCH(B38,Settings!$A$2:$A$16,0)),0))</f>
      </c>
      <c r="I38" s="13">
        <f>IF(A38="","",G38-H38-N(E38)-N(F38))</f>
      </c>
      <c r="J38" s="14">
        <f>IF(A38="","",MONTH(A38))</f>
      </c>
      <c r="K38" s="14">
        <f>IF(A38="","",YEAR(A38))</f>
      </c>
    </row>
    <row r="39" spans="1:11" x14ac:dyDescent="0.25">
      <c r="A39" s="11"/>
      <c r="B39" s="9"/>
      <c r="C39" s="12"/>
      <c r="D39" s="12"/>
      <c r="E39" s="12"/>
      <c r="F39" s="12"/>
      <c r="G39" s="13">
        <f>IF(A39="","",N(C39)+N(D39))</f>
      </c>
      <c r="H39" s="13">
        <f>IF(A39="","",G39*IFERROR(INDEX(Settings!$B$2:$B$16,MATCH(B39,Settings!$A$2:$A$16,0)),0))</f>
      </c>
      <c r="I39" s="13">
        <f>IF(A39="","",G39-H39-N(E39)-N(F39))</f>
      </c>
      <c r="J39" s="14">
        <f>IF(A39="","",MONTH(A39))</f>
      </c>
      <c r="K39" s="14">
        <f>IF(A39="","",YEAR(A39))</f>
      </c>
    </row>
    <row r="40" spans="1:11" x14ac:dyDescent="0.25">
      <c r="A40" s="11"/>
      <c r="B40" s="9"/>
      <c r="C40" s="12"/>
      <c r="D40" s="12"/>
      <c r="E40" s="12"/>
      <c r="F40" s="12"/>
      <c r="G40" s="13">
        <f>IF(A40="","",N(C40)+N(D40))</f>
      </c>
      <c r="H40" s="13">
        <f>IF(A40="","",G40*IFERROR(INDEX(Settings!$B$2:$B$16,MATCH(B40,Settings!$A$2:$A$16,0)),0))</f>
      </c>
      <c r="I40" s="13">
        <f>IF(A40="","",G40-H40-N(E40)-N(F40))</f>
      </c>
      <c r="J40" s="14">
        <f>IF(A40="","",MONTH(A40))</f>
      </c>
      <c r="K40" s="14">
        <f>IF(A40="","",YEAR(A40))</f>
      </c>
    </row>
    <row r="41" spans="1:11" x14ac:dyDescent="0.25">
      <c r="A41" s="11"/>
      <c r="B41" s="9"/>
      <c r="C41" s="12"/>
      <c r="D41" s="12"/>
      <c r="E41" s="12"/>
      <c r="F41" s="12"/>
      <c r="G41" s="13">
        <f>IF(A41="","",N(C41)+N(D41))</f>
      </c>
      <c r="H41" s="13">
        <f>IF(A41="","",G41*IFERROR(INDEX(Settings!$B$2:$B$16,MATCH(B41,Settings!$A$2:$A$16,0)),0))</f>
      </c>
      <c r="I41" s="13">
        <f>IF(A41="","",G41-H41-N(E41)-N(F41))</f>
      </c>
      <c r="J41" s="14">
        <f>IF(A41="","",MONTH(A41))</f>
      </c>
      <c r="K41" s="14">
        <f>IF(A41="","",YEAR(A41))</f>
      </c>
    </row>
    <row r="42" spans="1:11" x14ac:dyDescent="0.25">
      <c r="A42" s="11"/>
      <c r="B42" s="9"/>
      <c r="C42" s="12"/>
      <c r="D42" s="12"/>
      <c r="E42" s="12"/>
      <c r="F42" s="12"/>
      <c r="G42" s="13">
        <f>IF(A42="","",N(C42)+N(D42))</f>
      </c>
      <c r="H42" s="13">
        <f>IF(A42="","",G42*IFERROR(INDEX(Settings!$B$2:$B$16,MATCH(B42,Settings!$A$2:$A$16,0)),0))</f>
      </c>
      <c r="I42" s="13">
        <f>IF(A42="","",G42-H42-N(E42)-N(F42))</f>
      </c>
      <c r="J42" s="14">
        <f>IF(A42="","",MONTH(A42))</f>
      </c>
      <c r="K42" s="14">
        <f>IF(A42="","",YEAR(A42))</f>
      </c>
    </row>
    <row r="43" spans="1:11" x14ac:dyDescent="0.25">
      <c r="A43" s="11"/>
      <c r="B43" s="9"/>
      <c r="C43" s="12"/>
      <c r="D43" s="12"/>
      <c r="E43" s="12"/>
      <c r="F43" s="12"/>
      <c r="G43" s="13">
        <f>IF(A43="","",N(C43)+N(D43))</f>
      </c>
      <c r="H43" s="13">
        <f>IF(A43="","",G43*IFERROR(INDEX(Settings!$B$2:$B$16,MATCH(B43,Settings!$A$2:$A$16,0)),0))</f>
      </c>
      <c r="I43" s="13">
        <f>IF(A43="","",G43-H43-N(E43)-N(F43))</f>
      </c>
      <c r="J43" s="14">
        <f>IF(A43="","",MONTH(A43))</f>
      </c>
      <c r="K43" s="14">
        <f>IF(A43="","",YEAR(A43))</f>
      </c>
    </row>
    <row r="44" spans="1:11" x14ac:dyDescent="0.25">
      <c r="A44" s="11"/>
      <c r="B44" s="9"/>
      <c r="C44" s="12"/>
      <c r="D44" s="12"/>
      <c r="E44" s="12"/>
      <c r="F44" s="12"/>
      <c r="G44" s="13">
        <f>IF(A44="","",N(C44)+N(D44))</f>
      </c>
      <c r="H44" s="13">
        <f>IF(A44="","",G44*IFERROR(INDEX(Settings!$B$2:$B$16,MATCH(B44,Settings!$A$2:$A$16,0)),0))</f>
      </c>
      <c r="I44" s="13">
        <f>IF(A44="","",G44-H44-N(E44)-N(F44))</f>
      </c>
      <c r="J44" s="14">
        <f>IF(A44="","",MONTH(A44))</f>
      </c>
      <c r="K44" s="14">
        <f>IF(A44="","",YEAR(A44))</f>
      </c>
    </row>
    <row r="45" spans="1:11" x14ac:dyDescent="0.25">
      <c r="A45" s="11"/>
      <c r="B45" s="9"/>
      <c r="C45" s="12"/>
      <c r="D45" s="12"/>
      <c r="E45" s="12"/>
      <c r="F45" s="12"/>
      <c r="G45" s="13">
        <f>IF(A45="","",N(C45)+N(D45))</f>
      </c>
      <c r="H45" s="13">
        <f>IF(A45="","",G45*IFERROR(INDEX(Settings!$B$2:$B$16,MATCH(B45,Settings!$A$2:$A$16,0)),0))</f>
      </c>
      <c r="I45" s="13">
        <f>IF(A45="","",G45-H45-N(E45)-N(F45))</f>
      </c>
      <c r="J45" s="14">
        <f>IF(A45="","",MONTH(A45))</f>
      </c>
      <c r="K45" s="14">
        <f>IF(A45="","",YEAR(A45))</f>
      </c>
    </row>
    <row r="46" spans="1:11" x14ac:dyDescent="0.25">
      <c r="A46" s="11"/>
      <c r="B46" s="9"/>
      <c r="C46" s="12"/>
      <c r="D46" s="12"/>
      <c r="E46" s="12"/>
      <c r="F46" s="12"/>
      <c r="G46" s="13">
        <f>IF(A46="","",N(C46)+N(D46))</f>
      </c>
      <c r="H46" s="13">
        <f>IF(A46="","",G46*IFERROR(INDEX(Settings!$B$2:$B$16,MATCH(B46,Settings!$A$2:$A$16,0)),0))</f>
      </c>
      <c r="I46" s="13">
        <f>IF(A46="","",G46-H46-N(E46)-N(F46))</f>
      </c>
      <c r="J46" s="14">
        <f>IF(A46="","",MONTH(A46))</f>
      </c>
      <c r="K46" s="14">
        <f>IF(A46="","",YEAR(A46))</f>
      </c>
    </row>
    <row r="47" spans="1:11" x14ac:dyDescent="0.25">
      <c r="A47" s="11"/>
      <c r="B47" s="9"/>
      <c r="C47" s="12"/>
      <c r="D47" s="12"/>
      <c r="E47" s="12"/>
      <c r="F47" s="12"/>
      <c r="G47" s="13">
        <f>IF(A47="","",N(C47)+N(D47))</f>
      </c>
      <c r="H47" s="13">
        <f>IF(A47="","",G47*IFERROR(INDEX(Settings!$B$2:$B$16,MATCH(B47,Settings!$A$2:$A$16,0)),0))</f>
      </c>
      <c r="I47" s="13">
        <f>IF(A47="","",G47-H47-N(E47)-N(F47))</f>
      </c>
      <c r="J47" s="14">
        <f>IF(A47="","",MONTH(A47))</f>
      </c>
      <c r="K47" s="14">
        <f>IF(A47="","",YEAR(A47))</f>
      </c>
    </row>
    <row r="48" spans="1:11" x14ac:dyDescent="0.25">
      <c r="A48" s="11"/>
      <c r="B48" s="9"/>
      <c r="C48" s="12"/>
      <c r="D48" s="12"/>
      <c r="E48" s="12"/>
      <c r="F48" s="12"/>
      <c r="G48" s="13">
        <f>IF(A48="","",N(C48)+N(D48))</f>
      </c>
      <c r="H48" s="13">
        <f>IF(A48="","",G48*IFERROR(INDEX(Settings!$B$2:$B$16,MATCH(B48,Settings!$A$2:$A$16,0)),0))</f>
      </c>
      <c r="I48" s="13">
        <f>IF(A48="","",G48-H48-N(E48)-N(F48))</f>
      </c>
      <c r="J48" s="14">
        <f>IF(A48="","",MONTH(A48))</f>
      </c>
      <c r="K48" s="14">
        <f>IF(A48="","",YEAR(A48))</f>
      </c>
    </row>
    <row r="49" spans="1:11" x14ac:dyDescent="0.25">
      <c r="A49" s="11"/>
      <c r="B49" s="9"/>
      <c r="C49" s="12"/>
      <c r="D49" s="12"/>
      <c r="E49" s="12"/>
      <c r="F49" s="12"/>
      <c r="G49" s="13">
        <f>IF(A49="","",N(C49)+N(D49))</f>
      </c>
      <c r="H49" s="13">
        <f>IF(A49="","",G49*IFERROR(INDEX(Settings!$B$2:$B$16,MATCH(B49,Settings!$A$2:$A$16,0)),0))</f>
      </c>
      <c r="I49" s="13">
        <f>IF(A49="","",G49-H49-N(E49)-N(F49))</f>
      </c>
      <c r="J49" s="14">
        <f>IF(A49="","",MONTH(A49))</f>
      </c>
      <c r="K49" s="14">
        <f>IF(A49="","",YEAR(A49))</f>
      </c>
    </row>
    <row r="50" spans="1:11" x14ac:dyDescent="0.25">
      <c r="A50" s="11"/>
      <c r="B50" s="9"/>
      <c r="C50" s="12"/>
      <c r="D50" s="12"/>
      <c r="E50" s="12"/>
      <c r="F50" s="12"/>
      <c r="G50" s="13">
        <f>IF(A50="","",N(C50)+N(D50))</f>
      </c>
      <c r="H50" s="13">
        <f>IF(A50="","",G50*IFERROR(INDEX(Settings!$B$2:$B$16,MATCH(B50,Settings!$A$2:$A$16,0)),0))</f>
      </c>
      <c r="I50" s="13">
        <f>IF(A50="","",G50-H50-N(E50)-N(F50))</f>
      </c>
      <c r="J50" s="14">
        <f>IF(A50="","",MONTH(A50))</f>
      </c>
      <c r="K50" s="14">
        <f>IF(A50="","",YEAR(A50))</f>
      </c>
    </row>
    <row r="51" spans="1:11" x14ac:dyDescent="0.25">
      <c r="A51" s="11"/>
      <c r="B51" s="9"/>
      <c r="C51" s="12"/>
      <c r="D51" s="12"/>
      <c r="E51" s="12"/>
      <c r="F51" s="12"/>
      <c r="G51" s="13">
        <f>IF(A51="","",N(C51)+N(D51))</f>
      </c>
      <c r="H51" s="13">
        <f>IF(A51="","",G51*IFERROR(INDEX(Settings!$B$2:$B$16,MATCH(B51,Settings!$A$2:$A$16,0)),0))</f>
      </c>
      <c r="I51" s="13">
        <f>IF(A51="","",G51-H51-N(E51)-N(F51))</f>
      </c>
      <c r="J51" s="14">
        <f>IF(A51="","",MONTH(A51))</f>
      </c>
      <c r="K51" s="14">
        <f>IF(A51="","",YEAR(A51))</f>
      </c>
    </row>
    <row r="52" spans="1:11" x14ac:dyDescent="0.25">
      <c r="A52" s="11"/>
      <c r="B52" s="9"/>
      <c r="C52" s="12"/>
      <c r="D52" s="12"/>
      <c r="E52" s="12"/>
      <c r="F52" s="12"/>
      <c r="G52" s="13">
        <f>IF(A52="","",N(C52)+N(D52))</f>
      </c>
      <c r="H52" s="13">
        <f>IF(A52="","",G52*IFERROR(INDEX(Settings!$B$2:$B$16,MATCH(B52,Settings!$A$2:$A$16,0)),0))</f>
      </c>
      <c r="I52" s="13">
        <f>IF(A52="","",G52-H52-N(E52)-N(F52))</f>
      </c>
      <c r="J52" s="14">
        <f>IF(A52="","",MONTH(A52))</f>
      </c>
      <c r="K52" s="14">
        <f>IF(A52="","",YEAR(A52))</f>
      </c>
    </row>
    <row r="53" spans="1:11" x14ac:dyDescent="0.25">
      <c r="A53" s="11"/>
      <c r="B53" s="9"/>
      <c r="C53" s="12"/>
      <c r="D53" s="12"/>
      <c r="E53" s="12"/>
      <c r="F53" s="12"/>
      <c r="G53" s="13">
        <f>IF(A53="","",N(C53)+N(D53))</f>
      </c>
      <c r="H53" s="13">
        <f>IF(A53="","",G53*IFERROR(INDEX(Settings!$B$2:$B$16,MATCH(B53,Settings!$A$2:$A$16,0)),0))</f>
      </c>
      <c r="I53" s="13">
        <f>IF(A53="","",G53-H53-N(E53)-N(F53))</f>
      </c>
      <c r="J53" s="14">
        <f>IF(A53="","",MONTH(A53))</f>
      </c>
      <c r="K53" s="14">
        <f>IF(A53="","",YEAR(A53))</f>
      </c>
    </row>
    <row r="54" spans="1:11" x14ac:dyDescent="0.25">
      <c r="A54" s="11"/>
      <c r="B54" s="9"/>
      <c r="C54" s="12"/>
      <c r="D54" s="12"/>
      <c r="E54" s="12"/>
      <c r="F54" s="12"/>
      <c r="G54" s="13">
        <f>IF(A54="","",N(C54)+N(D54))</f>
      </c>
      <c r="H54" s="13">
        <f>IF(A54="","",G54*IFERROR(INDEX(Settings!$B$2:$B$16,MATCH(B54,Settings!$A$2:$A$16,0)),0))</f>
      </c>
      <c r="I54" s="13">
        <f>IF(A54="","",G54-H54-N(E54)-N(F54))</f>
      </c>
      <c r="J54" s="14">
        <f>IF(A54="","",MONTH(A54))</f>
      </c>
      <c r="K54" s="14">
        <f>IF(A54="","",YEAR(A54))</f>
      </c>
    </row>
    <row r="55" spans="1:11" x14ac:dyDescent="0.25">
      <c r="A55" s="11"/>
      <c r="B55" s="9"/>
      <c r="C55" s="12"/>
      <c r="D55" s="12"/>
      <c r="E55" s="12"/>
      <c r="F55" s="12"/>
      <c r="G55" s="13">
        <f>IF(A55="","",N(C55)+N(D55))</f>
      </c>
      <c r="H55" s="13">
        <f>IF(A55="","",G55*IFERROR(INDEX(Settings!$B$2:$B$16,MATCH(B55,Settings!$A$2:$A$16,0)),0))</f>
      </c>
      <c r="I55" s="13">
        <f>IF(A55="","",G55-H55-N(E55)-N(F55))</f>
      </c>
      <c r="J55" s="14">
        <f>IF(A55="","",MONTH(A55))</f>
      </c>
      <c r="K55" s="14">
        <f>IF(A55="","",YEAR(A55))</f>
      </c>
    </row>
    <row r="56" spans="1:11" x14ac:dyDescent="0.25">
      <c r="A56" s="11"/>
      <c r="B56" s="9"/>
      <c r="C56" s="12"/>
      <c r="D56" s="12"/>
      <c r="E56" s="12"/>
      <c r="F56" s="12"/>
      <c r="G56" s="13">
        <f>IF(A56="","",N(C56)+N(D56))</f>
      </c>
      <c r="H56" s="13">
        <f>IF(A56="","",G56*IFERROR(INDEX(Settings!$B$2:$B$16,MATCH(B56,Settings!$A$2:$A$16,0)),0))</f>
      </c>
      <c r="I56" s="13">
        <f>IF(A56="","",G56-H56-N(E56)-N(F56))</f>
      </c>
      <c r="J56" s="14">
        <f>IF(A56="","",MONTH(A56))</f>
      </c>
      <c r="K56" s="14">
        <f>IF(A56="","",YEAR(A56))</f>
      </c>
    </row>
    <row r="57" spans="1:11" x14ac:dyDescent="0.25">
      <c r="A57" s="11"/>
      <c r="B57" s="9"/>
      <c r="C57" s="12"/>
      <c r="D57" s="12"/>
      <c r="E57" s="12"/>
      <c r="F57" s="12"/>
      <c r="G57" s="13">
        <f>IF(A57="","",N(C57)+N(D57))</f>
      </c>
      <c r="H57" s="13">
        <f>IF(A57="","",G57*IFERROR(INDEX(Settings!$B$2:$B$16,MATCH(B57,Settings!$A$2:$A$16,0)),0))</f>
      </c>
      <c r="I57" s="13">
        <f>IF(A57="","",G57-H57-N(E57)-N(F57))</f>
      </c>
      <c r="J57" s="14">
        <f>IF(A57="","",MONTH(A57))</f>
      </c>
      <c r="K57" s="14">
        <f>IF(A57="","",YEAR(A57))</f>
      </c>
    </row>
    <row r="58" spans="1:11" x14ac:dyDescent="0.25">
      <c r="A58" s="11"/>
      <c r="B58" s="9"/>
      <c r="C58" s="12"/>
      <c r="D58" s="12"/>
      <c r="E58" s="12"/>
      <c r="F58" s="12"/>
      <c r="G58" s="13">
        <f>IF(A58="","",N(C58)+N(D58))</f>
      </c>
      <c r="H58" s="13">
        <f>IF(A58="","",G58*IFERROR(INDEX(Settings!$B$2:$B$16,MATCH(B58,Settings!$A$2:$A$16,0)),0))</f>
      </c>
      <c r="I58" s="13">
        <f>IF(A58="","",G58-H58-N(E58)-N(F58))</f>
      </c>
      <c r="J58" s="14">
        <f>IF(A58="","",MONTH(A58))</f>
      </c>
      <c r="K58" s="14">
        <f>IF(A58="","",YEAR(A58))</f>
      </c>
    </row>
    <row r="59" spans="1:11" x14ac:dyDescent="0.25">
      <c r="A59" s="11"/>
      <c r="B59" s="9"/>
      <c r="C59" s="12"/>
      <c r="D59" s="12"/>
      <c r="E59" s="12"/>
      <c r="F59" s="12"/>
      <c r="G59" s="13">
        <f>IF(A59="","",N(C59)+N(D59))</f>
      </c>
      <c r="H59" s="13">
        <f>IF(A59="","",G59*IFERROR(INDEX(Settings!$B$2:$B$16,MATCH(B59,Settings!$A$2:$A$16,0)),0))</f>
      </c>
      <c r="I59" s="13">
        <f>IF(A59="","",G59-H59-N(E59)-N(F59))</f>
      </c>
      <c r="J59" s="14">
        <f>IF(A59="","",MONTH(A59))</f>
      </c>
      <c r="K59" s="14">
        <f>IF(A59="","",YEAR(A59))</f>
      </c>
    </row>
    <row r="60" spans="1:11" x14ac:dyDescent="0.25">
      <c r="A60" s="11"/>
      <c r="B60" s="9"/>
      <c r="C60" s="12"/>
      <c r="D60" s="12"/>
      <c r="E60" s="12"/>
      <c r="F60" s="12"/>
      <c r="G60" s="13">
        <f>IF(A60="","",N(C60)+N(D60))</f>
      </c>
      <c r="H60" s="13">
        <f>IF(A60="","",G60*IFERROR(INDEX(Settings!$B$2:$B$16,MATCH(B60,Settings!$A$2:$A$16,0)),0))</f>
      </c>
      <c r="I60" s="13">
        <f>IF(A60="","",G60-H60-N(E60)-N(F60))</f>
      </c>
      <c r="J60" s="14">
        <f>IF(A60="","",MONTH(A60))</f>
      </c>
      <c r="K60" s="14">
        <f>IF(A60="","",YEAR(A60))</f>
      </c>
    </row>
    <row r="61" spans="1:11" x14ac:dyDescent="0.25">
      <c r="A61" s="11"/>
      <c r="B61" s="9"/>
      <c r="C61" s="12"/>
      <c r="D61" s="12"/>
      <c r="E61" s="12"/>
      <c r="F61" s="12"/>
      <c r="G61" s="13">
        <f>IF(A61="","",N(C61)+N(D61))</f>
      </c>
      <c r="H61" s="13">
        <f>IF(A61="","",G61*IFERROR(INDEX(Settings!$B$2:$B$16,MATCH(B61,Settings!$A$2:$A$16,0)),0))</f>
      </c>
      <c r="I61" s="13">
        <f>IF(A61="","",G61-H61-N(E61)-N(F61))</f>
      </c>
      <c r="J61" s="14">
        <f>IF(A61="","",MONTH(A61))</f>
      </c>
      <c r="K61" s="14">
        <f>IF(A61="","",YEAR(A61))</f>
      </c>
    </row>
    <row r="62" spans="1:11" x14ac:dyDescent="0.25">
      <c r="A62" s="11"/>
      <c r="B62" s="9"/>
      <c r="C62" s="12"/>
      <c r="D62" s="12"/>
      <c r="E62" s="12"/>
      <c r="F62" s="12"/>
      <c r="G62" s="13">
        <f>IF(A62="","",N(C62)+N(D62))</f>
      </c>
      <c r="H62" s="13">
        <f>IF(A62="","",G62*IFERROR(INDEX(Settings!$B$2:$B$16,MATCH(B62,Settings!$A$2:$A$16,0)),0))</f>
      </c>
      <c r="I62" s="13">
        <f>IF(A62="","",G62-H62-N(E62)-N(F62))</f>
      </c>
      <c r="J62" s="14">
        <f>IF(A62="","",MONTH(A62))</f>
      </c>
      <c r="K62" s="14">
        <f>IF(A62="","",YEAR(A62))</f>
      </c>
    </row>
    <row r="63" spans="1:11" x14ac:dyDescent="0.25">
      <c r="A63" s="11"/>
      <c r="B63" s="9"/>
      <c r="C63" s="12"/>
      <c r="D63" s="12"/>
      <c r="E63" s="12"/>
      <c r="F63" s="12"/>
      <c r="G63" s="13">
        <f>IF(A63="","",N(C63)+N(D63))</f>
      </c>
      <c r="H63" s="13">
        <f>IF(A63="","",G63*IFERROR(INDEX(Settings!$B$2:$B$16,MATCH(B63,Settings!$A$2:$A$16,0)),0))</f>
      </c>
      <c r="I63" s="13">
        <f>IF(A63="","",G63-H63-N(E63)-N(F63))</f>
      </c>
      <c r="J63" s="14">
        <f>IF(A63="","",MONTH(A63))</f>
      </c>
      <c r="K63" s="14">
        <f>IF(A63="","",YEAR(A63))</f>
      </c>
    </row>
    <row r="64" spans="1:11" x14ac:dyDescent="0.25">
      <c r="A64" s="11"/>
      <c r="B64" s="9"/>
      <c r="C64" s="12"/>
      <c r="D64" s="12"/>
      <c r="E64" s="12"/>
      <c r="F64" s="12"/>
      <c r="G64" s="13">
        <f>IF(A64="","",N(C64)+N(D64))</f>
      </c>
      <c r="H64" s="13">
        <f>IF(A64="","",G64*IFERROR(INDEX(Settings!$B$2:$B$16,MATCH(B64,Settings!$A$2:$A$16,0)),0))</f>
      </c>
      <c r="I64" s="13">
        <f>IF(A64="","",G64-H64-N(E64)-N(F64))</f>
      </c>
      <c r="J64" s="14">
        <f>IF(A64="","",MONTH(A64))</f>
      </c>
      <c r="K64" s="14">
        <f>IF(A64="","",YEAR(A64))</f>
      </c>
    </row>
    <row r="65" spans="1:11" x14ac:dyDescent="0.25">
      <c r="A65" s="11"/>
      <c r="B65" s="9"/>
      <c r="C65" s="12"/>
      <c r="D65" s="12"/>
      <c r="E65" s="12"/>
      <c r="F65" s="12"/>
      <c r="G65" s="13">
        <f>IF(A65="","",N(C65)+N(D65))</f>
      </c>
      <c r="H65" s="13">
        <f>IF(A65="","",G65*IFERROR(INDEX(Settings!$B$2:$B$16,MATCH(B65,Settings!$A$2:$A$16,0)),0))</f>
      </c>
      <c r="I65" s="13">
        <f>IF(A65="","",G65-H65-N(E65)-N(F65))</f>
      </c>
      <c r="J65" s="14">
        <f>IF(A65="","",MONTH(A65))</f>
      </c>
      <c r="K65" s="14">
        <f>IF(A65="","",YEAR(A65))</f>
      </c>
    </row>
    <row r="66" spans="1:11" x14ac:dyDescent="0.25">
      <c r="A66" s="11"/>
      <c r="B66" s="9"/>
      <c r="C66" s="12"/>
      <c r="D66" s="12"/>
      <c r="E66" s="12"/>
      <c r="F66" s="12"/>
      <c r="G66" s="13">
        <f>IF(A66="","",N(C66)+N(D66))</f>
      </c>
      <c r="H66" s="13">
        <f>IF(A66="","",G66*IFERROR(INDEX(Settings!$B$2:$B$16,MATCH(B66,Settings!$A$2:$A$16,0)),0))</f>
      </c>
      <c r="I66" s="13">
        <f>IF(A66="","",G66-H66-N(E66)-N(F66))</f>
      </c>
      <c r="J66" s="14">
        <f>IF(A66="","",MONTH(A66))</f>
      </c>
      <c r="K66" s="14">
        <f>IF(A66="","",YEAR(A66))</f>
      </c>
    </row>
    <row r="67" spans="1:11" x14ac:dyDescent="0.25">
      <c r="A67" s="11"/>
      <c r="B67" s="9"/>
      <c r="C67" s="12"/>
      <c r="D67" s="12"/>
      <c r="E67" s="12"/>
      <c r="F67" s="12"/>
      <c r="G67" s="13">
        <f>IF(A67="","",N(C67)+N(D67))</f>
      </c>
      <c r="H67" s="13">
        <f>IF(A67="","",G67*IFERROR(INDEX(Settings!$B$2:$B$16,MATCH(B67,Settings!$A$2:$A$16,0)),0))</f>
      </c>
      <c r="I67" s="13">
        <f>IF(A67="","",G67-H67-N(E67)-N(F67))</f>
      </c>
      <c r="J67" s="14">
        <f>IF(A67="","",MONTH(A67))</f>
      </c>
      <c r="K67" s="14">
        <f>IF(A67="","",YEAR(A67))</f>
      </c>
    </row>
    <row r="68" spans="1:11" x14ac:dyDescent="0.25">
      <c r="A68" s="11"/>
      <c r="B68" s="9"/>
      <c r="C68" s="12"/>
      <c r="D68" s="12"/>
      <c r="E68" s="12"/>
      <c r="F68" s="12"/>
      <c r="G68" s="13">
        <f>IF(A68="","",N(C68)+N(D68))</f>
      </c>
      <c r="H68" s="13">
        <f>IF(A68="","",G68*IFERROR(INDEX(Settings!$B$2:$B$16,MATCH(B68,Settings!$A$2:$A$16,0)),0))</f>
      </c>
      <c r="I68" s="13">
        <f>IF(A68="","",G68-H68-N(E68)-N(F68))</f>
      </c>
      <c r="J68" s="14">
        <f>IF(A68="","",MONTH(A68))</f>
      </c>
      <c r="K68" s="14">
        <f>IF(A68="","",YEAR(A68))</f>
      </c>
    </row>
    <row r="69" spans="1:11" x14ac:dyDescent="0.25">
      <c r="A69" s="11"/>
      <c r="B69" s="9"/>
      <c r="C69" s="12"/>
      <c r="D69" s="12"/>
      <c r="E69" s="12"/>
      <c r="F69" s="12"/>
      <c r="G69" s="13">
        <f>IF(A69="","",N(C69)+N(D69))</f>
      </c>
      <c r="H69" s="13">
        <f>IF(A69="","",G69*IFERROR(INDEX(Settings!$B$2:$B$16,MATCH(B69,Settings!$A$2:$A$16,0)),0))</f>
      </c>
      <c r="I69" s="13">
        <f>IF(A69="","",G69-H69-N(E69)-N(F69))</f>
      </c>
      <c r="J69" s="14">
        <f>IF(A69="","",MONTH(A69))</f>
      </c>
      <c r="K69" s="14">
        <f>IF(A69="","",YEAR(A69))</f>
      </c>
    </row>
    <row r="70" spans="1:11" x14ac:dyDescent="0.25">
      <c r="A70" s="11"/>
      <c r="B70" s="9"/>
      <c r="C70" s="12"/>
      <c r="D70" s="12"/>
      <c r="E70" s="12"/>
      <c r="F70" s="12"/>
      <c r="G70" s="13">
        <f>IF(A70="","",N(C70)+N(D70))</f>
      </c>
      <c r="H70" s="13">
        <f>IF(A70="","",G70*IFERROR(INDEX(Settings!$B$2:$B$16,MATCH(B70,Settings!$A$2:$A$16,0)),0))</f>
      </c>
      <c r="I70" s="13">
        <f>IF(A70="","",G70-H70-N(E70)-N(F70))</f>
      </c>
      <c r="J70" s="14">
        <f>IF(A70="","",MONTH(A70))</f>
      </c>
      <c r="K70" s="14">
        <f>IF(A70="","",YEAR(A70))</f>
      </c>
    </row>
    <row r="71" spans="1:11" x14ac:dyDescent="0.25">
      <c r="A71" s="11"/>
      <c r="B71" s="9"/>
      <c r="C71" s="12"/>
      <c r="D71" s="12"/>
      <c r="E71" s="12"/>
      <c r="F71" s="12"/>
      <c r="G71" s="13">
        <f>IF(A71="","",N(C71)+N(D71))</f>
      </c>
      <c r="H71" s="13">
        <f>IF(A71="","",G71*IFERROR(INDEX(Settings!$B$2:$B$16,MATCH(B71,Settings!$A$2:$A$16,0)),0))</f>
      </c>
      <c r="I71" s="13">
        <f>IF(A71="","",G71-H71-N(E71)-N(F71))</f>
      </c>
      <c r="J71" s="14">
        <f>IF(A71="","",MONTH(A71))</f>
      </c>
      <c r="K71" s="14">
        <f>IF(A71="","",YEAR(A71))</f>
      </c>
    </row>
    <row r="72" spans="1:11" x14ac:dyDescent="0.25">
      <c r="A72" s="11"/>
      <c r="B72" s="9"/>
      <c r="C72" s="12"/>
      <c r="D72" s="12"/>
      <c r="E72" s="12"/>
      <c r="F72" s="12"/>
      <c r="G72" s="13">
        <f>IF(A72="","",N(C72)+N(D72))</f>
      </c>
      <c r="H72" s="13">
        <f>IF(A72="","",G72*IFERROR(INDEX(Settings!$B$2:$B$16,MATCH(B72,Settings!$A$2:$A$16,0)),0))</f>
      </c>
      <c r="I72" s="13">
        <f>IF(A72="","",G72-H72-N(E72)-N(F72))</f>
      </c>
      <c r="J72" s="14">
        <f>IF(A72="","",MONTH(A72))</f>
      </c>
      <c r="K72" s="14">
        <f>IF(A72="","",YEAR(A72))</f>
      </c>
    </row>
    <row r="73" spans="1:11" x14ac:dyDescent="0.25">
      <c r="A73" s="11"/>
      <c r="B73" s="9"/>
      <c r="C73" s="12"/>
      <c r="D73" s="12"/>
      <c r="E73" s="12"/>
      <c r="F73" s="12"/>
      <c r="G73" s="13">
        <f>IF(A73="","",N(C73)+N(D73))</f>
      </c>
      <c r="H73" s="13">
        <f>IF(A73="","",G73*IFERROR(INDEX(Settings!$B$2:$B$16,MATCH(B73,Settings!$A$2:$A$16,0)),0))</f>
      </c>
      <c r="I73" s="13">
        <f>IF(A73="","",G73-H73-N(E73)-N(F73))</f>
      </c>
      <c r="J73" s="14">
        <f>IF(A73="","",MONTH(A73))</f>
      </c>
      <c r="K73" s="14">
        <f>IF(A73="","",YEAR(A73))</f>
      </c>
    </row>
    <row r="74" spans="1:11" x14ac:dyDescent="0.25">
      <c r="A74" s="11"/>
      <c r="B74" s="9"/>
      <c r="C74" s="12"/>
      <c r="D74" s="12"/>
      <c r="E74" s="12"/>
      <c r="F74" s="12"/>
      <c r="G74" s="13">
        <f>IF(A74="","",N(C74)+N(D74))</f>
      </c>
      <c r="H74" s="13">
        <f>IF(A74="","",G74*IFERROR(INDEX(Settings!$B$2:$B$16,MATCH(B74,Settings!$A$2:$A$16,0)),0))</f>
      </c>
      <c r="I74" s="13">
        <f>IF(A74="","",G74-H74-N(E74)-N(F74))</f>
      </c>
      <c r="J74" s="14">
        <f>IF(A74="","",MONTH(A74))</f>
      </c>
      <c r="K74" s="14">
        <f>IF(A74="","",YEAR(A74))</f>
      </c>
    </row>
    <row r="75" spans="1:11" x14ac:dyDescent="0.25">
      <c r="A75" s="11"/>
      <c r="B75" s="9"/>
      <c r="C75" s="12"/>
      <c r="D75" s="12"/>
      <c r="E75" s="12"/>
      <c r="F75" s="12"/>
      <c r="G75" s="13">
        <f>IF(A75="","",N(C75)+N(D75))</f>
      </c>
      <c r="H75" s="13">
        <f>IF(A75="","",G75*IFERROR(INDEX(Settings!$B$2:$B$16,MATCH(B75,Settings!$A$2:$A$16,0)),0))</f>
      </c>
      <c r="I75" s="13">
        <f>IF(A75="","",G75-H75-N(E75)-N(F75))</f>
      </c>
      <c r="J75" s="14">
        <f>IF(A75="","",MONTH(A75))</f>
      </c>
      <c r="K75" s="14">
        <f>IF(A75="","",YEAR(A75))</f>
      </c>
    </row>
    <row r="76" spans="1:11" x14ac:dyDescent="0.25">
      <c r="A76" s="11"/>
      <c r="B76" s="9"/>
      <c r="C76" s="12"/>
      <c r="D76" s="12"/>
      <c r="E76" s="12"/>
      <c r="F76" s="12"/>
      <c r="G76" s="13">
        <f>IF(A76="","",N(C76)+N(D76))</f>
      </c>
      <c r="H76" s="13">
        <f>IF(A76="","",G76*IFERROR(INDEX(Settings!$B$2:$B$16,MATCH(B76,Settings!$A$2:$A$16,0)),0))</f>
      </c>
      <c r="I76" s="13">
        <f>IF(A76="","",G76-H76-N(E76)-N(F76))</f>
      </c>
      <c r="J76" s="14">
        <f>IF(A76="","",MONTH(A76))</f>
      </c>
      <c r="K76" s="14">
        <f>IF(A76="","",YEAR(A76))</f>
      </c>
    </row>
    <row r="77" spans="1:11" x14ac:dyDescent="0.25">
      <c r="A77" s="11"/>
      <c r="B77" s="9"/>
      <c r="C77" s="12"/>
      <c r="D77" s="12"/>
      <c r="E77" s="12"/>
      <c r="F77" s="12"/>
      <c r="G77" s="13">
        <f>IF(A77="","",N(C77)+N(D77))</f>
      </c>
      <c r="H77" s="13">
        <f>IF(A77="","",G77*IFERROR(INDEX(Settings!$B$2:$B$16,MATCH(B77,Settings!$A$2:$A$16,0)),0))</f>
      </c>
      <c r="I77" s="13">
        <f>IF(A77="","",G77-H77-N(E77)-N(F77))</f>
      </c>
      <c r="J77" s="14">
        <f>IF(A77="","",MONTH(A77))</f>
      </c>
      <c r="K77" s="14">
        <f>IF(A77="","",YEAR(A77))</f>
      </c>
    </row>
    <row r="78" spans="1:11" x14ac:dyDescent="0.25">
      <c r="A78" s="11"/>
      <c r="B78" s="9"/>
      <c r="C78" s="12"/>
      <c r="D78" s="12"/>
      <c r="E78" s="12"/>
      <c r="F78" s="12"/>
      <c r="G78" s="13">
        <f>IF(A78="","",N(C78)+N(D78))</f>
      </c>
      <c r="H78" s="13">
        <f>IF(A78="","",G78*IFERROR(INDEX(Settings!$B$2:$B$16,MATCH(B78,Settings!$A$2:$A$16,0)),0))</f>
      </c>
      <c r="I78" s="13">
        <f>IF(A78="","",G78-H78-N(E78)-N(F78))</f>
      </c>
      <c r="J78" s="14">
        <f>IF(A78="","",MONTH(A78))</f>
      </c>
      <c r="K78" s="14">
        <f>IF(A78="","",YEAR(A78))</f>
      </c>
    </row>
    <row r="79" spans="1:11" x14ac:dyDescent="0.25">
      <c r="A79" s="11"/>
      <c r="B79" s="9"/>
      <c r="C79" s="12"/>
      <c r="D79" s="12"/>
      <c r="E79" s="12"/>
      <c r="F79" s="12"/>
      <c r="G79" s="13">
        <f>IF(A79="","",N(C79)+N(D79))</f>
      </c>
      <c r="H79" s="13">
        <f>IF(A79="","",G79*IFERROR(INDEX(Settings!$B$2:$B$16,MATCH(B79,Settings!$A$2:$A$16,0)),0))</f>
      </c>
      <c r="I79" s="13">
        <f>IF(A79="","",G79-H79-N(E79)-N(F79))</f>
      </c>
      <c r="J79" s="14">
        <f>IF(A79="","",MONTH(A79))</f>
      </c>
      <c r="K79" s="14">
        <f>IF(A79="","",YEAR(A79))</f>
      </c>
    </row>
    <row r="80" spans="1:11" x14ac:dyDescent="0.25">
      <c r="A80" s="11"/>
      <c r="B80" s="9"/>
      <c r="C80" s="12"/>
      <c r="D80" s="12"/>
      <c r="E80" s="12"/>
      <c r="F80" s="12"/>
      <c r="G80" s="13">
        <f>IF(A80="","",N(C80)+N(D80))</f>
      </c>
      <c r="H80" s="13">
        <f>IF(A80="","",G80*IFERROR(INDEX(Settings!$B$2:$B$16,MATCH(B80,Settings!$A$2:$A$16,0)),0))</f>
      </c>
      <c r="I80" s="13">
        <f>IF(A80="","",G80-H80-N(E80)-N(F80))</f>
      </c>
      <c r="J80" s="14">
        <f>IF(A80="","",MONTH(A80))</f>
      </c>
      <c r="K80" s="14">
        <f>IF(A80="","",YEAR(A80))</f>
      </c>
    </row>
    <row r="81" spans="1:11" x14ac:dyDescent="0.25">
      <c r="A81" s="11"/>
      <c r="B81" s="9"/>
      <c r="C81" s="12"/>
      <c r="D81" s="12"/>
      <c r="E81" s="12"/>
      <c r="F81" s="12"/>
      <c r="G81" s="13">
        <f>IF(A81="","",N(C81)+N(D81))</f>
      </c>
      <c r="H81" s="13">
        <f>IF(A81="","",G81*IFERROR(INDEX(Settings!$B$2:$B$16,MATCH(B81,Settings!$A$2:$A$16,0)),0))</f>
      </c>
      <c r="I81" s="13">
        <f>IF(A81="","",G81-H81-N(E81)-N(F81))</f>
      </c>
      <c r="J81" s="14">
        <f>IF(A81="","",MONTH(A81))</f>
      </c>
      <c r="K81" s="14">
        <f>IF(A81="","",YEAR(A81))</f>
      </c>
    </row>
    <row r="82" spans="1:11" x14ac:dyDescent="0.25">
      <c r="A82" s="11"/>
      <c r="B82" s="9"/>
      <c r="C82" s="12"/>
      <c r="D82" s="12"/>
      <c r="E82" s="12"/>
      <c r="F82" s="12"/>
      <c r="G82" s="13">
        <f>IF(A82="","",N(C82)+N(D82))</f>
      </c>
      <c r="H82" s="13">
        <f>IF(A82="","",G82*IFERROR(INDEX(Settings!$B$2:$B$16,MATCH(B82,Settings!$A$2:$A$16,0)),0))</f>
      </c>
      <c r="I82" s="13">
        <f>IF(A82="","",G82-H82-N(E82)-N(F82))</f>
      </c>
      <c r="J82" s="14">
        <f>IF(A82="","",MONTH(A82))</f>
      </c>
      <c r="K82" s="14">
        <f>IF(A82="","",YEAR(A82))</f>
      </c>
    </row>
    <row r="83" spans="1:11" x14ac:dyDescent="0.25">
      <c r="A83" s="11"/>
      <c r="B83" s="9"/>
      <c r="C83" s="12"/>
      <c r="D83" s="12"/>
      <c r="E83" s="12"/>
      <c r="F83" s="12"/>
      <c r="G83" s="13">
        <f>IF(A83="","",N(C83)+N(D83))</f>
      </c>
      <c r="H83" s="13">
        <f>IF(A83="","",G83*IFERROR(INDEX(Settings!$B$2:$B$16,MATCH(B83,Settings!$A$2:$A$16,0)),0))</f>
      </c>
      <c r="I83" s="13">
        <f>IF(A83="","",G83-H83-N(E83)-N(F83))</f>
      </c>
      <c r="J83" s="14">
        <f>IF(A83="","",MONTH(A83))</f>
      </c>
      <c r="K83" s="14">
        <f>IF(A83="","",YEAR(A83))</f>
      </c>
    </row>
    <row r="84" spans="1:11" x14ac:dyDescent="0.25">
      <c r="A84" s="11"/>
      <c r="B84" s="9"/>
      <c r="C84" s="12"/>
      <c r="D84" s="12"/>
      <c r="E84" s="12"/>
      <c r="F84" s="12"/>
      <c r="G84" s="13">
        <f>IF(A84="","",N(C84)+N(D84))</f>
      </c>
      <c r="H84" s="13">
        <f>IF(A84="","",G84*IFERROR(INDEX(Settings!$B$2:$B$16,MATCH(B84,Settings!$A$2:$A$16,0)),0))</f>
      </c>
      <c r="I84" s="13">
        <f>IF(A84="","",G84-H84-N(E84)-N(F84))</f>
      </c>
      <c r="J84" s="14">
        <f>IF(A84="","",MONTH(A84))</f>
      </c>
      <c r="K84" s="14">
        <f>IF(A84="","",YEAR(A84))</f>
      </c>
    </row>
    <row r="85" spans="1:11" x14ac:dyDescent="0.25">
      <c r="A85" s="11"/>
      <c r="B85" s="9"/>
      <c r="C85" s="12"/>
      <c r="D85" s="12"/>
      <c r="E85" s="12"/>
      <c r="F85" s="12"/>
      <c r="G85" s="13">
        <f>IF(A85="","",N(C85)+N(D85))</f>
      </c>
      <c r="H85" s="13">
        <f>IF(A85="","",G85*IFERROR(INDEX(Settings!$B$2:$B$16,MATCH(B85,Settings!$A$2:$A$16,0)),0))</f>
      </c>
      <c r="I85" s="13">
        <f>IF(A85="","",G85-H85-N(E85)-N(F85))</f>
      </c>
      <c r="J85" s="14">
        <f>IF(A85="","",MONTH(A85))</f>
      </c>
      <c r="K85" s="14">
        <f>IF(A85="","",YEAR(A85))</f>
      </c>
    </row>
    <row r="86" spans="1:11" x14ac:dyDescent="0.25">
      <c r="A86" s="11"/>
      <c r="B86" s="9"/>
      <c r="C86" s="12"/>
      <c r="D86" s="12"/>
      <c r="E86" s="12"/>
      <c r="F86" s="12"/>
      <c r="G86" s="13">
        <f>IF(A86="","",N(C86)+N(D86))</f>
      </c>
      <c r="H86" s="13">
        <f>IF(A86="","",G86*IFERROR(INDEX(Settings!$B$2:$B$16,MATCH(B86,Settings!$A$2:$A$16,0)),0))</f>
      </c>
      <c r="I86" s="13">
        <f>IF(A86="","",G86-H86-N(E86)-N(F86))</f>
      </c>
      <c r="J86" s="14">
        <f>IF(A86="","",MONTH(A86))</f>
      </c>
      <c r="K86" s="14">
        <f>IF(A86="","",YEAR(A86))</f>
      </c>
    </row>
    <row r="87" spans="1:11" x14ac:dyDescent="0.25">
      <c r="A87" s="11"/>
      <c r="B87" s="9"/>
      <c r="C87" s="12"/>
      <c r="D87" s="12"/>
      <c r="E87" s="12"/>
      <c r="F87" s="12"/>
      <c r="G87" s="13">
        <f>IF(A87="","",N(C87)+N(D87))</f>
      </c>
      <c r="H87" s="13">
        <f>IF(A87="","",G87*IFERROR(INDEX(Settings!$B$2:$B$16,MATCH(B87,Settings!$A$2:$A$16,0)),0))</f>
      </c>
      <c r="I87" s="13">
        <f>IF(A87="","",G87-H87-N(E87)-N(F87))</f>
      </c>
      <c r="J87" s="14">
        <f>IF(A87="","",MONTH(A87))</f>
      </c>
      <c r="K87" s="14">
        <f>IF(A87="","",YEAR(A87))</f>
      </c>
    </row>
    <row r="88" spans="1:11" x14ac:dyDescent="0.25">
      <c r="A88" s="11"/>
      <c r="B88" s="9"/>
      <c r="C88" s="12"/>
      <c r="D88" s="12"/>
      <c r="E88" s="12"/>
      <c r="F88" s="12"/>
      <c r="G88" s="13">
        <f>IF(A88="","",N(C88)+N(D88))</f>
      </c>
      <c r="H88" s="13">
        <f>IF(A88="","",G88*IFERROR(INDEX(Settings!$B$2:$B$16,MATCH(B88,Settings!$A$2:$A$16,0)),0))</f>
      </c>
      <c r="I88" s="13">
        <f>IF(A88="","",G88-H88-N(E88)-N(F88))</f>
      </c>
      <c r="J88" s="14">
        <f>IF(A88="","",MONTH(A88))</f>
      </c>
      <c r="K88" s="14">
        <f>IF(A88="","",YEAR(A88))</f>
      </c>
    </row>
    <row r="89" spans="1:11" x14ac:dyDescent="0.25">
      <c r="A89" s="11"/>
      <c r="B89" s="9"/>
      <c r="C89" s="12"/>
      <c r="D89" s="12"/>
      <c r="E89" s="12"/>
      <c r="F89" s="12"/>
      <c r="G89" s="13">
        <f>IF(A89="","",N(C89)+N(D89))</f>
      </c>
      <c r="H89" s="13">
        <f>IF(A89="","",G89*IFERROR(INDEX(Settings!$B$2:$B$16,MATCH(B89,Settings!$A$2:$A$16,0)),0))</f>
      </c>
      <c r="I89" s="13">
        <f>IF(A89="","",G89-H89-N(E89)-N(F89))</f>
      </c>
      <c r="J89" s="14">
        <f>IF(A89="","",MONTH(A89))</f>
      </c>
      <c r="K89" s="14">
        <f>IF(A89="","",YEAR(A89))</f>
      </c>
    </row>
    <row r="90" spans="1:11" x14ac:dyDescent="0.25">
      <c r="A90" s="11"/>
      <c r="B90" s="9"/>
      <c r="C90" s="12"/>
      <c r="D90" s="12"/>
      <c r="E90" s="12"/>
      <c r="F90" s="12"/>
      <c r="G90" s="13">
        <f>IF(A90="","",N(C90)+N(D90))</f>
      </c>
      <c r="H90" s="13">
        <f>IF(A90="","",G90*IFERROR(INDEX(Settings!$B$2:$B$16,MATCH(B90,Settings!$A$2:$A$16,0)),0))</f>
      </c>
      <c r="I90" s="13">
        <f>IF(A90="","",G90-H90-N(E90)-N(F90))</f>
      </c>
      <c r="J90" s="14">
        <f>IF(A90="","",MONTH(A90))</f>
      </c>
      <c r="K90" s="14">
        <f>IF(A90="","",YEAR(A90))</f>
      </c>
    </row>
    <row r="91" spans="1:11" x14ac:dyDescent="0.25">
      <c r="A91" s="11"/>
      <c r="B91" s="9"/>
      <c r="C91" s="12"/>
      <c r="D91" s="12"/>
      <c r="E91" s="12"/>
      <c r="F91" s="12"/>
      <c r="G91" s="13">
        <f>IF(A91="","",N(C91)+N(D91))</f>
      </c>
      <c r="H91" s="13">
        <f>IF(A91="","",G91*IFERROR(INDEX(Settings!$B$2:$B$16,MATCH(B91,Settings!$A$2:$A$16,0)),0))</f>
      </c>
      <c r="I91" s="13">
        <f>IF(A91="","",G91-H91-N(E91)-N(F91))</f>
      </c>
      <c r="J91" s="14">
        <f>IF(A91="","",MONTH(A91))</f>
      </c>
      <c r="K91" s="14">
        <f>IF(A91="","",YEAR(A91))</f>
      </c>
    </row>
    <row r="92" spans="1:11" x14ac:dyDescent="0.25">
      <c r="A92" s="11"/>
      <c r="B92" s="9"/>
      <c r="C92" s="12"/>
      <c r="D92" s="12"/>
      <c r="E92" s="12"/>
      <c r="F92" s="12"/>
      <c r="G92" s="13">
        <f>IF(A92="","",N(C92)+N(D92))</f>
      </c>
      <c r="H92" s="13">
        <f>IF(A92="","",G92*IFERROR(INDEX(Settings!$B$2:$B$16,MATCH(B92,Settings!$A$2:$A$16,0)),0))</f>
      </c>
      <c r="I92" s="13">
        <f>IF(A92="","",G92-H92-N(E92)-N(F92))</f>
      </c>
      <c r="J92" s="14">
        <f>IF(A92="","",MONTH(A92))</f>
      </c>
      <c r="K92" s="14">
        <f>IF(A92="","",YEAR(A92))</f>
      </c>
    </row>
    <row r="93" spans="1:11" x14ac:dyDescent="0.25">
      <c r="A93" s="11"/>
      <c r="B93" s="9"/>
      <c r="C93" s="12"/>
      <c r="D93" s="12"/>
      <c r="E93" s="12"/>
      <c r="F93" s="12"/>
      <c r="G93" s="13">
        <f>IF(A93="","",N(C93)+N(D93))</f>
      </c>
      <c r="H93" s="13">
        <f>IF(A93="","",G93*IFERROR(INDEX(Settings!$B$2:$B$16,MATCH(B93,Settings!$A$2:$A$16,0)),0))</f>
      </c>
      <c r="I93" s="13">
        <f>IF(A93="","",G93-H93-N(E93)-N(F93))</f>
      </c>
      <c r="J93" s="14">
        <f>IF(A93="","",MONTH(A93))</f>
      </c>
      <c r="K93" s="14">
        <f>IF(A93="","",YEAR(A93))</f>
      </c>
    </row>
    <row r="94" spans="1:11" x14ac:dyDescent="0.25">
      <c r="A94" s="11"/>
      <c r="B94" s="9"/>
      <c r="C94" s="12"/>
      <c r="D94" s="12"/>
      <c r="E94" s="12"/>
      <c r="F94" s="12"/>
      <c r="G94" s="13">
        <f>IF(A94="","",N(C94)+N(D94))</f>
      </c>
      <c r="H94" s="13">
        <f>IF(A94="","",G94*IFERROR(INDEX(Settings!$B$2:$B$16,MATCH(B94,Settings!$A$2:$A$16,0)),0))</f>
      </c>
      <c r="I94" s="13">
        <f>IF(A94="","",G94-H94-N(E94)-N(F94))</f>
      </c>
      <c r="J94" s="14">
        <f>IF(A94="","",MONTH(A94))</f>
      </c>
      <c r="K94" s="14">
        <f>IF(A94="","",YEAR(A94))</f>
      </c>
    </row>
    <row r="95" spans="1:11" x14ac:dyDescent="0.25">
      <c r="A95" s="11"/>
      <c r="B95" s="9"/>
      <c r="C95" s="12"/>
      <c r="D95" s="12"/>
      <c r="E95" s="12"/>
      <c r="F95" s="12"/>
      <c r="G95" s="13">
        <f>IF(A95="","",N(C95)+N(D95))</f>
      </c>
      <c r="H95" s="13">
        <f>IF(A95="","",G95*IFERROR(INDEX(Settings!$B$2:$B$16,MATCH(B95,Settings!$A$2:$A$16,0)),0))</f>
      </c>
      <c r="I95" s="13">
        <f>IF(A95="","",G95-H95-N(E95)-N(F95))</f>
      </c>
      <c r="J95" s="14">
        <f>IF(A95="","",MONTH(A95))</f>
      </c>
      <c r="K95" s="14">
        <f>IF(A95="","",YEAR(A95))</f>
      </c>
    </row>
    <row r="96" spans="1:11" x14ac:dyDescent="0.25">
      <c r="A96" s="11"/>
      <c r="B96" s="9"/>
      <c r="C96" s="12"/>
      <c r="D96" s="12"/>
      <c r="E96" s="12"/>
      <c r="F96" s="12"/>
      <c r="G96" s="13">
        <f>IF(A96="","",N(C96)+N(D96))</f>
      </c>
      <c r="H96" s="13">
        <f>IF(A96="","",G96*IFERROR(INDEX(Settings!$B$2:$B$16,MATCH(B96,Settings!$A$2:$A$16,0)),0))</f>
      </c>
      <c r="I96" s="13">
        <f>IF(A96="","",G96-H96-N(E96)-N(F96))</f>
      </c>
      <c r="J96" s="14">
        <f>IF(A96="","",MONTH(A96))</f>
      </c>
      <c r="K96" s="14">
        <f>IF(A96="","",YEAR(A96))</f>
      </c>
    </row>
    <row r="97" spans="1:11" x14ac:dyDescent="0.25">
      <c r="A97" s="11"/>
      <c r="B97" s="9"/>
      <c r="C97" s="12"/>
      <c r="D97" s="12"/>
      <c r="E97" s="12"/>
      <c r="F97" s="12"/>
      <c r="G97" s="13">
        <f>IF(A97="","",N(C97)+N(D97))</f>
      </c>
      <c r="H97" s="13">
        <f>IF(A97="","",G97*IFERROR(INDEX(Settings!$B$2:$B$16,MATCH(B97,Settings!$A$2:$A$16,0)),0))</f>
      </c>
      <c r="I97" s="13">
        <f>IF(A97="","",G97-H97-N(E97)-N(F97))</f>
      </c>
      <c r="J97" s="14">
        <f>IF(A97="","",MONTH(A97))</f>
      </c>
      <c r="K97" s="14">
        <f>IF(A97="","",YEAR(A97))</f>
      </c>
    </row>
    <row r="98" spans="1:11" x14ac:dyDescent="0.25">
      <c r="A98" s="11"/>
      <c r="B98" s="9"/>
      <c r="C98" s="12"/>
      <c r="D98" s="12"/>
      <c r="E98" s="12"/>
      <c r="F98" s="12"/>
      <c r="G98" s="13">
        <f>IF(A98="","",N(C98)+N(D98))</f>
      </c>
      <c r="H98" s="13">
        <f>IF(A98="","",G98*IFERROR(INDEX(Settings!$B$2:$B$16,MATCH(B98,Settings!$A$2:$A$16,0)),0))</f>
      </c>
      <c r="I98" s="13">
        <f>IF(A98="","",G98-H98-N(E98)-N(F98))</f>
      </c>
      <c r="J98" s="14">
        <f>IF(A98="","",MONTH(A98))</f>
      </c>
      <c r="K98" s="14">
        <f>IF(A98="","",YEAR(A98))</f>
      </c>
    </row>
    <row r="99" spans="1:11" x14ac:dyDescent="0.25">
      <c r="A99" s="11"/>
      <c r="B99" s="9"/>
      <c r="C99" s="12"/>
      <c r="D99" s="12"/>
      <c r="E99" s="12"/>
      <c r="F99" s="12"/>
      <c r="G99" s="13">
        <f>IF(A99="","",N(C99)+N(D99))</f>
      </c>
      <c r="H99" s="13">
        <f>IF(A99="","",G99*IFERROR(INDEX(Settings!$B$2:$B$16,MATCH(B99,Settings!$A$2:$A$16,0)),0))</f>
      </c>
      <c r="I99" s="13">
        <f>IF(A99="","",G99-H99-N(E99)-N(F99))</f>
      </c>
      <c r="J99" s="14">
        <f>IF(A99="","",MONTH(A99))</f>
      </c>
      <c r="K99" s="14">
        <f>IF(A99="","",YEAR(A99))</f>
      </c>
    </row>
    <row r="100" spans="1:11" x14ac:dyDescent="0.25">
      <c r="A100" s="11"/>
      <c r="B100" s="9"/>
      <c r="C100" s="12"/>
      <c r="D100" s="12"/>
      <c r="E100" s="12"/>
      <c r="F100" s="12"/>
      <c r="G100" s="13">
        <f>IF(A100="","",N(C100)+N(D100))</f>
      </c>
      <c r="H100" s="13">
        <f>IF(A100="","",G100*IFERROR(INDEX(Settings!$B$2:$B$16,MATCH(B100,Settings!$A$2:$A$16,0)),0))</f>
      </c>
      <c r="I100" s="13">
        <f>IF(A100="","",G100-H100-N(E100)-N(F100))</f>
      </c>
      <c r="J100" s="14">
        <f>IF(A100="","",MONTH(A100))</f>
      </c>
      <c r="K100" s="14">
        <f>IF(A100="","",YEAR(A100))</f>
      </c>
    </row>
    <row r="101" spans="1:11" x14ac:dyDescent="0.25">
      <c r="A101" s="11"/>
      <c r="B101" s="9"/>
      <c r="C101" s="12"/>
      <c r="D101" s="12"/>
      <c r="E101" s="12"/>
      <c r="F101" s="12"/>
      <c r="G101" s="13">
        <f>IF(A101="","",N(C101)+N(D101))</f>
      </c>
      <c r="H101" s="13">
        <f>IF(A101="","",G101*IFERROR(INDEX(Settings!$B$2:$B$16,MATCH(B101,Settings!$A$2:$A$16,0)),0))</f>
      </c>
      <c r="I101" s="13">
        <f>IF(A101="","",G101-H101-N(E101)-N(F101))</f>
      </c>
      <c r="J101" s="14">
        <f>IF(A101="","",MONTH(A101))</f>
      </c>
      <c r="K101" s="14">
        <f>IF(A101="","",YEAR(A101))</f>
      </c>
    </row>
    <row r="102" spans="1:11" x14ac:dyDescent="0.25">
      <c r="A102" s="11"/>
      <c r="B102" s="9"/>
      <c r="C102" s="12"/>
      <c r="D102" s="12"/>
      <c r="E102" s="12"/>
      <c r="F102" s="12"/>
      <c r="G102" s="13">
        <f>IF(A102="","",N(C102)+N(D102))</f>
      </c>
      <c r="H102" s="13">
        <f>IF(A102="","",G102*IFERROR(INDEX(Settings!$B$2:$B$16,MATCH(B102,Settings!$A$2:$A$16,0)),0))</f>
      </c>
      <c r="I102" s="13">
        <f>IF(A102="","",G102-H102-N(E102)-N(F102))</f>
      </c>
      <c r="J102" s="14">
        <f>IF(A102="","",MONTH(A102))</f>
      </c>
      <c r="K102" s="14">
        <f>IF(A102="","",YEAR(A102))</f>
      </c>
    </row>
    <row r="103" spans="1:11" x14ac:dyDescent="0.25">
      <c r="A103" s="11"/>
      <c r="B103" s="9"/>
      <c r="C103" s="12"/>
      <c r="D103" s="12"/>
      <c r="E103" s="12"/>
      <c r="F103" s="12"/>
      <c r="G103" s="13">
        <f>IF(A103="","",N(C103)+N(D103))</f>
      </c>
      <c r="H103" s="13">
        <f>IF(A103="","",G103*IFERROR(INDEX(Settings!$B$2:$B$16,MATCH(B103,Settings!$A$2:$A$16,0)),0))</f>
      </c>
      <c r="I103" s="13">
        <f>IF(A103="","",G103-H103-N(E103)-N(F103))</f>
      </c>
      <c r="J103" s="14">
        <f>IF(A103="","",MONTH(A103))</f>
      </c>
      <c r="K103" s="14">
        <f>IF(A103="","",YEAR(A103))</f>
      </c>
    </row>
    <row r="104" spans="1:11" x14ac:dyDescent="0.25">
      <c r="A104" s="11"/>
      <c r="B104" s="9"/>
      <c r="C104" s="12"/>
      <c r="D104" s="12"/>
      <c r="E104" s="12"/>
      <c r="F104" s="12"/>
      <c r="G104" s="13">
        <f>IF(A104="","",N(C104)+N(D104))</f>
      </c>
      <c r="H104" s="13">
        <f>IF(A104="","",G104*IFERROR(INDEX(Settings!$B$2:$B$16,MATCH(B104,Settings!$A$2:$A$16,0)),0))</f>
      </c>
      <c r="I104" s="13">
        <f>IF(A104="","",G104-H104-N(E104)-N(F104))</f>
      </c>
      <c r="J104" s="14">
        <f>IF(A104="","",MONTH(A104))</f>
      </c>
      <c r="K104" s="14">
        <f>IF(A104="","",YEAR(A104))</f>
      </c>
    </row>
    <row r="105" spans="1:11" x14ac:dyDescent="0.25">
      <c r="A105" s="11"/>
      <c r="B105" s="9"/>
      <c r="C105" s="12"/>
      <c r="D105" s="12"/>
      <c r="E105" s="12"/>
      <c r="F105" s="12"/>
      <c r="G105" s="13">
        <f>IF(A105="","",N(C105)+N(D105))</f>
      </c>
      <c r="H105" s="13">
        <f>IF(A105="","",G105*IFERROR(INDEX(Settings!$B$2:$B$16,MATCH(B105,Settings!$A$2:$A$16,0)),0))</f>
      </c>
      <c r="I105" s="13">
        <f>IF(A105="","",G105-H105-N(E105)-N(F105))</f>
      </c>
      <c r="J105" s="14">
        <f>IF(A105="","",MONTH(A105))</f>
      </c>
      <c r="K105" s="14">
        <f>IF(A105="","",YEAR(A105))</f>
      </c>
    </row>
    <row r="106" spans="1:11" x14ac:dyDescent="0.25">
      <c r="A106" s="11"/>
      <c r="B106" s="9"/>
      <c r="C106" s="12"/>
      <c r="D106" s="12"/>
      <c r="E106" s="12"/>
      <c r="F106" s="12"/>
      <c r="G106" s="13">
        <f>IF(A106="","",N(C106)+N(D106))</f>
      </c>
      <c r="H106" s="13">
        <f>IF(A106="","",G106*IFERROR(INDEX(Settings!$B$2:$B$16,MATCH(B106,Settings!$A$2:$A$16,0)),0))</f>
      </c>
      <c r="I106" s="13">
        <f>IF(A106="","",G106-H106-N(E106)-N(F106))</f>
      </c>
      <c r="J106" s="14">
        <f>IF(A106="","",MONTH(A106))</f>
      </c>
      <c r="K106" s="14">
        <f>IF(A106="","",YEAR(A106))</f>
      </c>
    </row>
    <row r="107" spans="1:11" x14ac:dyDescent="0.25">
      <c r="A107" s="11"/>
      <c r="B107" s="9"/>
      <c r="C107" s="12"/>
      <c r="D107" s="12"/>
      <c r="E107" s="12"/>
      <c r="F107" s="12"/>
      <c r="G107" s="13">
        <f>IF(A107="","",N(C107)+N(D107))</f>
      </c>
      <c r="H107" s="13">
        <f>IF(A107="","",G107*IFERROR(INDEX(Settings!$B$2:$B$16,MATCH(B107,Settings!$A$2:$A$16,0)),0))</f>
      </c>
      <c r="I107" s="13">
        <f>IF(A107="","",G107-H107-N(E107)-N(F107))</f>
      </c>
      <c r="J107" s="14">
        <f>IF(A107="","",MONTH(A107))</f>
      </c>
      <c r="K107" s="14">
        <f>IF(A107="","",YEAR(A107))</f>
      </c>
    </row>
    <row r="108" spans="1:11" x14ac:dyDescent="0.25">
      <c r="A108" s="11"/>
      <c r="B108" s="9"/>
      <c r="C108" s="12"/>
      <c r="D108" s="12"/>
      <c r="E108" s="12"/>
      <c r="F108" s="12"/>
      <c r="G108" s="13">
        <f>IF(A108="","",N(C108)+N(D108))</f>
      </c>
      <c r="H108" s="13">
        <f>IF(A108="","",G108*IFERROR(INDEX(Settings!$B$2:$B$16,MATCH(B108,Settings!$A$2:$A$16,0)),0))</f>
      </c>
      <c r="I108" s="13">
        <f>IF(A108="","",G108-H108-N(E108)-N(F108))</f>
      </c>
      <c r="J108" s="14">
        <f>IF(A108="","",MONTH(A108))</f>
      </c>
      <c r="K108" s="14">
        <f>IF(A108="","",YEAR(A108))</f>
      </c>
    </row>
    <row r="109" spans="1:11" x14ac:dyDescent="0.25">
      <c r="A109" s="11"/>
      <c r="B109" s="9"/>
      <c r="C109" s="12"/>
      <c r="D109" s="12"/>
      <c r="E109" s="12"/>
      <c r="F109" s="12"/>
      <c r="G109" s="13">
        <f>IF(A109="","",N(C109)+N(D109))</f>
      </c>
      <c r="H109" s="13">
        <f>IF(A109="","",G109*IFERROR(INDEX(Settings!$B$2:$B$16,MATCH(B109,Settings!$A$2:$A$16,0)),0))</f>
      </c>
      <c r="I109" s="13">
        <f>IF(A109="","",G109-H109-N(E109)-N(F109))</f>
      </c>
      <c r="J109" s="14">
        <f>IF(A109="","",MONTH(A109))</f>
      </c>
      <c r="K109" s="14">
        <f>IF(A109="","",YEAR(A109))</f>
      </c>
    </row>
    <row r="110" spans="1:11" x14ac:dyDescent="0.25">
      <c r="A110" s="11"/>
      <c r="B110" s="9"/>
      <c r="C110" s="12"/>
      <c r="D110" s="12"/>
      <c r="E110" s="12"/>
      <c r="F110" s="12"/>
      <c r="G110" s="13">
        <f>IF(A110="","",N(C110)+N(D110))</f>
      </c>
      <c r="H110" s="13">
        <f>IF(A110="","",G110*IFERROR(INDEX(Settings!$B$2:$B$16,MATCH(B110,Settings!$A$2:$A$16,0)),0))</f>
      </c>
      <c r="I110" s="13">
        <f>IF(A110="","",G110-H110-N(E110)-N(F110))</f>
      </c>
      <c r="J110" s="14">
        <f>IF(A110="","",MONTH(A110))</f>
      </c>
      <c r="K110" s="14">
        <f>IF(A110="","",YEAR(A110))</f>
      </c>
    </row>
    <row r="111" spans="1:11" x14ac:dyDescent="0.25">
      <c r="A111" s="11"/>
      <c r="B111" s="9"/>
      <c r="C111" s="12"/>
      <c r="D111" s="12"/>
      <c r="E111" s="12"/>
      <c r="F111" s="12"/>
      <c r="G111" s="13">
        <f>IF(A111="","",N(C111)+N(D111))</f>
      </c>
      <c r="H111" s="13">
        <f>IF(A111="","",G111*IFERROR(INDEX(Settings!$B$2:$B$16,MATCH(B111,Settings!$A$2:$A$16,0)),0))</f>
      </c>
      <c r="I111" s="13">
        <f>IF(A111="","",G111-H111-N(E111)-N(F111))</f>
      </c>
      <c r="J111" s="14">
        <f>IF(A111="","",MONTH(A111))</f>
      </c>
      <c r="K111" s="14">
        <f>IF(A111="","",YEAR(A111))</f>
      </c>
    </row>
    <row r="112" spans="1:11" x14ac:dyDescent="0.25">
      <c r="A112" s="11"/>
      <c r="B112" s="9"/>
      <c r="C112" s="12"/>
      <c r="D112" s="12"/>
      <c r="E112" s="12"/>
      <c r="F112" s="12"/>
      <c r="G112" s="13">
        <f>IF(A112="","",N(C112)+N(D112))</f>
      </c>
      <c r="H112" s="13">
        <f>IF(A112="","",G112*IFERROR(INDEX(Settings!$B$2:$B$16,MATCH(B112,Settings!$A$2:$A$16,0)),0))</f>
      </c>
      <c r="I112" s="13">
        <f>IF(A112="","",G112-H112-N(E112)-N(F112))</f>
      </c>
      <c r="J112" s="14">
        <f>IF(A112="","",MONTH(A112))</f>
      </c>
      <c r="K112" s="14">
        <f>IF(A112="","",YEAR(A112))</f>
      </c>
    </row>
    <row r="113" spans="1:11" x14ac:dyDescent="0.25">
      <c r="A113" s="11"/>
      <c r="B113" s="9"/>
      <c r="C113" s="12"/>
      <c r="D113" s="12"/>
      <c r="E113" s="12"/>
      <c r="F113" s="12"/>
      <c r="G113" s="13">
        <f>IF(A113="","",N(C113)+N(D113))</f>
      </c>
      <c r="H113" s="13">
        <f>IF(A113="","",G113*IFERROR(INDEX(Settings!$B$2:$B$16,MATCH(B113,Settings!$A$2:$A$16,0)),0))</f>
      </c>
      <c r="I113" s="13">
        <f>IF(A113="","",G113-H113-N(E113)-N(F113))</f>
      </c>
      <c r="J113" s="14">
        <f>IF(A113="","",MONTH(A113))</f>
      </c>
      <c r="K113" s="14">
        <f>IF(A113="","",YEAR(A113))</f>
      </c>
    </row>
    <row r="114" spans="1:11" x14ac:dyDescent="0.25">
      <c r="A114" s="11"/>
      <c r="B114" s="9"/>
      <c r="C114" s="12"/>
      <c r="D114" s="12"/>
      <c r="E114" s="12"/>
      <c r="F114" s="12"/>
      <c r="G114" s="13">
        <f>IF(A114="","",N(C114)+N(D114))</f>
      </c>
      <c r="H114" s="13">
        <f>IF(A114="","",G114*IFERROR(INDEX(Settings!$B$2:$B$16,MATCH(B114,Settings!$A$2:$A$16,0)),0))</f>
      </c>
      <c r="I114" s="13">
        <f>IF(A114="","",G114-H114-N(E114)-N(F114))</f>
      </c>
      <c r="J114" s="14">
        <f>IF(A114="","",MONTH(A114))</f>
      </c>
      <c r="K114" s="14">
        <f>IF(A114="","",YEAR(A114))</f>
      </c>
    </row>
    <row r="115" spans="1:11" x14ac:dyDescent="0.25">
      <c r="A115" s="11"/>
      <c r="B115" s="9"/>
      <c r="C115" s="12"/>
      <c r="D115" s="12"/>
      <c r="E115" s="12"/>
      <c r="F115" s="12"/>
      <c r="G115" s="13">
        <f>IF(A115="","",N(C115)+N(D115))</f>
      </c>
      <c r="H115" s="13">
        <f>IF(A115="","",G115*IFERROR(INDEX(Settings!$B$2:$B$16,MATCH(B115,Settings!$A$2:$A$16,0)),0))</f>
      </c>
      <c r="I115" s="13">
        <f>IF(A115="","",G115-H115-N(E115)-N(F115))</f>
      </c>
      <c r="J115" s="14">
        <f>IF(A115="","",MONTH(A115))</f>
      </c>
      <c r="K115" s="14">
        <f>IF(A115="","",YEAR(A115))</f>
      </c>
    </row>
    <row r="116" spans="1:11" x14ac:dyDescent="0.25">
      <c r="A116" s="11"/>
      <c r="B116" s="9"/>
      <c r="C116" s="12"/>
      <c r="D116" s="12"/>
      <c r="E116" s="12"/>
      <c r="F116" s="12"/>
      <c r="G116" s="13">
        <f>IF(A116="","",N(C116)+N(D116))</f>
      </c>
      <c r="H116" s="13">
        <f>IF(A116="","",G116*IFERROR(INDEX(Settings!$B$2:$B$16,MATCH(B116,Settings!$A$2:$A$16,0)),0))</f>
      </c>
      <c r="I116" s="13">
        <f>IF(A116="","",G116-H116-N(E116)-N(F116))</f>
      </c>
      <c r="J116" s="14">
        <f>IF(A116="","",MONTH(A116))</f>
      </c>
      <c r="K116" s="14">
        <f>IF(A116="","",YEAR(A116))</f>
      </c>
    </row>
    <row r="117" spans="1:11" x14ac:dyDescent="0.25">
      <c r="A117" s="11"/>
      <c r="B117" s="9"/>
      <c r="C117" s="12"/>
      <c r="D117" s="12"/>
      <c r="E117" s="12"/>
      <c r="F117" s="12"/>
      <c r="G117" s="13">
        <f>IF(A117="","",N(C117)+N(D117))</f>
      </c>
      <c r="H117" s="13">
        <f>IF(A117="","",G117*IFERROR(INDEX(Settings!$B$2:$B$16,MATCH(B117,Settings!$A$2:$A$16,0)),0))</f>
      </c>
      <c r="I117" s="13">
        <f>IF(A117="","",G117-H117-N(E117)-N(F117))</f>
      </c>
      <c r="J117" s="14">
        <f>IF(A117="","",MONTH(A117))</f>
      </c>
      <c r="K117" s="14">
        <f>IF(A117="","",YEAR(A117))</f>
      </c>
    </row>
    <row r="118" spans="1:11" x14ac:dyDescent="0.25">
      <c r="A118" s="11"/>
      <c r="B118" s="9"/>
      <c r="C118" s="12"/>
      <c r="D118" s="12"/>
      <c r="E118" s="12"/>
      <c r="F118" s="12"/>
      <c r="G118" s="13">
        <f>IF(A118="","",N(C118)+N(D118))</f>
      </c>
      <c r="H118" s="13">
        <f>IF(A118="","",G118*IFERROR(INDEX(Settings!$B$2:$B$16,MATCH(B118,Settings!$A$2:$A$16,0)),0))</f>
      </c>
      <c r="I118" s="13">
        <f>IF(A118="","",G118-H118-N(E118)-N(F118))</f>
      </c>
      <c r="J118" s="14">
        <f>IF(A118="","",MONTH(A118))</f>
      </c>
      <c r="K118" s="14">
        <f>IF(A118="","",YEAR(A118))</f>
      </c>
    </row>
    <row r="119" spans="1:11" x14ac:dyDescent="0.25">
      <c r="A119" s="11"/>
      <c r="B119" s="9"/>
      <c r="C119" s="12"/>
      <c r="D119" s="12"/>
      <c r="E119" s="12"/>
      <c r="F119" s="12"/>
      <c r="G119" s="13">
        <f>IF(A119="","",N(C119)+N(D119))</f>
      </c>
      <c r="H119" s="13">
        <f>IF(A119="","",G119*IFERROR(INDEX(Settings!$B$2:$B$16,MATCH(B119,Settings!$A$2:$A$16,0)),0))</f>
      </c>
      <c r="I119" s="13">
        <f>IF(A119="","",G119-H119-N(E119)-N(F119))</f>
      </c>
      <c r="J119" s="14">
        <f>IF(A119="","",MONTH(A119))</f>
      </c>
      <c r="K119" s="14">
        <f>IF(A119="","",YEAR(A119))</f>
      </c>
    </row>
    <row r="120" spans="1:11" x14ac:dyDescent="0.25">
      <c r="A120" s="11"/>
      <c r="B120" s="9"/>
      <c r="C120" s="12"/>
      <c r="D120" s="12"/>
      <c r="E120" s="12"/>
      <c r="F120" s="12"/>
      <c r="G120" s="13">
        <f>IF(A120="","",N(C120)+N(D120))</f>
      </c>
      <c r="H120" s="13">
        <f>IF(A120="","",G120*IFERROR(INDEX(Settings!$B$2:$B$16,MATCH(B120,Settings!$A$2:$A$16,0)),0))</f>
      </c>
      <c r="I120" s="13">
        <f>IF(A120="","",G120-H120-N(E120)-N(F120))</f>
      </c>
      <c r="J120" s="14">
        <f>IF(A120="","",MONTH(A120))</f>
      </c>
      <c r="K120" s="14">
        <f>IF(A120="","",YEAR(A120))</f>
      </c>
    </row>
    <row r="121" spans="1:11" x14ac:dyDescent="0.25">
      <c r="A121" s="11"/>
      <c r="B121" s="9"/>
      <c r="C121" s="12"/>
      <c r="D121" s="12"/>
      <c r="E121" s="12"/>
      <c r="F121" s="12"/>
      <c r="G121" s="13">
        <f>IF(A121="","",N(C121)+N(D121))</f>
      </c>
      <c r="H121" s="13">
        <f>IF(A121="","",G121*IFERROR(INDEX(Settings!$B$2:$B$16,MATCH(B121,Settings!$A$2:$A$16,0)),0))</f>
      </c>
      <c r="I121" s="13">
        <f>IF(A121="","",G121-H121-N(E121)-N(F121))</f>
      </c>
      <c r="J121" s="14">
        <f>IF(A121="","",MONTH(A121))</f>
      </c>
      <c r="K121" s="14">
        <f>IF(A121="","",YEAR(A121))</f>
      </c>
    </row>
    <row r="122" spans="1:11" x14ac:dyDescent="0.25">
      <c r="A122" s="11"/>
      <c r="B122" s="9"/>
      <c r="C122" s="12"/>
      <c r="D122" s="12"/>
      <c r="E122" s="12"/>
      <c r="F122" s="12"/>
      <c r="G122" s="13">
        <f>IF(A122="","",N(C122)+N(D122))</f>
      </c>
      <c r="H122" s="13">
        <f>IF(A122="","",G122*IFERROR(INDEX(Settings!$B$2:$B$16,MATCH(B122,Settings!$A$2:$A$16,0)),0))</f>
      </c>
      <c r="I122" s="13">
        <f>IF(A122="","",G122-H122-N(E122)-N(F122))</f>
      </c>
      <c r="J122" s="14">
        <f>IF(A122="","",MONTH(A122))</f>
      </c>
      <c r="K122" s="14">
        <f>IF(A122="","",YEAR(A122))</f>
      </c>
    </row>
    <row r="123" spans="1:11" x14ac:dyDescent="0.25">
      <c r="A123" s="11"/>
      <c r="B123" s="9"/>
      <c r="C123" s="12"/>
      <c r="D123" s="12"/>
      <c r="E123" s="12"/>
      <c r="F123" s="12"/>
      <c r="G123" s="13">
        <f>IF(A123="","",N(C123)+N(D123))</f>
      </c>
      <c r="H123" s="13">
        <f>IF(A123="","",G123*IFERROR(INDEX(Settings!$B$2:$B$16,MATCH(B123,Settings!$A$2:$A$16,0)),0))</f>
      </c>
      <c r="I123" s="13">
        <f>IF(A123="","",G123-H123-N(E123)-N(F123))</f>
      </c>
      <c r="J123" s="14">
        <f>IF(A123="","",MONTH(A123))</f>
      </c>
      <c r="K123" s="14">
        <f>IF(A123="","",YEAR(A123))</f>
      </c>
    </row>
    <row r="124" spans="1:11" x14ac:dyDescent="0.25">
      <c r="A124" s="11"/>
      <c r="B124" s="9"/>
      <c r="C124" s="12"/>
      <c r="D124" s="12"/>
      <c r="E124" s="12"/>
      <c r="F124" s="12"/>
      <c r="G124" s="13">
        <f>IF(A124="","",N(C124)+N(D124))</f>
      </c>
      <c r="H124" s="13">
        <f>IF(A124="","",G124*IFERROR(INDEX(Settings!$B$2:$B$16,MATCH(B124,Settings!$A$2:$A$16,0)),0))</f>
      </c>
      <c r="I124" s="13">
        <f>IF(A124="","",G124-H124-N(E124)-N(F124))</f>
      </c>
      <c r="J124" s="14">
        <f>IF(A124="","",MONTH(A124))</f>
      </c>
      <c r="K124" s="14">
        <f>IF(A124="","",YEAR(A124))</f>
      </c>
    </row>
    <row r="125" spans="1:11" x14ac:dyDescent="0.25">
      <c r="A125" s="11"/>
      <c r="B125" s="9"/>
      <c r="C125" s="12"/>
      <c r="D125" s="12"/>
      <c r="E125" s="12"/>
      <c r="F125" s="12"/>
      <c r="G125" s="13">
        <f>IF(A125="","",N(C125)+N(D125))</f>
      </c>
      <c r="H125" s="13">
        <f>IF(A125="","",G125*IFERROR(INDEX(Settings!$B$2:$B$16,MATCH(B125,Settings!$A$2:$A$16,0)),0))</f>
      </c>
      <c r="I125" s="13">
        <f>IF(A125="","",G125-H125-N(E125)-N(F125))</f>
      </c>
      <c r="J125" s="14">
        <f>IF(A125="","",MONTH(A125))</f>
      </c>
      <c r="K125" s="14">
        <f>IF(A125="","",YEAR(A125))</f>
      </c>
    </row>
    <row r="126" spans="1:11" x14ac:dyDescent="0.25">
      <c r="A126" s="11"/>
      <c r="B126" s="9"/>
      <c r="C126" s="12"/>
      <c r="D126" s="12"/>
      <c r="E126" s="12"/>
      <c r="F126" s="12"/>
      <c r="G126" s="13">
        <f>IF(A126="","",N(C126)+N(D126))</f>
      </c>
      <c r="H126" s="13">
        <f>IF(A126="","",G126*IFERROR(INDEX(Settings!$B$2:$B$16,MATCH(B126,Settings!$A$2:$A$16,0)),0))</f>
      </c>
      <c r="I126" s="13">
        <f>IF(A126="","",G126-H126-N(E126)-N(F126))</f>
      </c>
      <c r="J126" s="14">
        <f>IF(A126="","",MONTH(A126))</f>
      </c>
      <c r="K126" s="14">
        <f>IF(A126="","",YEAR(A126))</f>
      </c>
    </row>
    <row r="127" spans="1:11" x14ac:dyDescent="0.25">
      <c r="A127" s="11"/>
      <c r="B127" s="9"/>
      <c r="C127" s="12"/>
      <c r="D127" s="12"/>
      <c r="E127" s="12"/>
      <c r="F127" s="12"/>
      <c r="G127" s="13">
        <f>IF(A127="","",N(C127)+N(D127))</f>
      </c>
      <c r="H127" s="13">
        <f>IF(A127="","",G127*IFERROR(INDEX(Settings!$B$2:$B$16,MATCH(B127,Settings!$A$2:$A$16,0)),0))</f>
      </c>
      <c r="I127" s="13">
        <f>IF(A127="","",G127-H127-N(E127)-N(F127))</f>
      </c>
      <c r="J127" s="14">
        <f>IF(A127="","",MONTH(A127))</f>
      </c>
      <c r="K127" s="14">
        <f>IF(A127="","",YEAR(A127))</f>
      </c>
    </row>
    <row r="128" spans="1:11" x14ac:dyDescent="0.25">
      <c r="A128" s="11"/>
      <c r="B128" s="9"/>
      <c r="C128" s="12"/>
      <c r="D128" s="12"/>
      <c r="E128" s="12"/>
      <c r="F128" s="12"/>
      <c r="G128" s="13">
        <f>IF(A128="","",N(C128)+N(D128))</f>
      </c>
      <c r="H128" s="13">
        <f>IF(A128="","",G128*IFERROR(INDEX(Settings!$B$2:$B$16,MATCH(B128,Settings!$A$2:$A$16,0)),0))</f>
      </c>
      <c r="I128" s="13">
        <f>IF(A128="","",G128-H128-N(E128)-N(F128))</f>
      </c>
      <c r="J128" s="14">
        <f>IF(A128="","",MONTH(A128))</f>
      </c>
      <c r="K128" s="14">
        <f>IF(A128="","",YEAR(A128))</f>
      </c>
    </row>
    <row r="129" spans="1:11" x14ac:dyDescent="0.25">
      <c r="A129" s="11"/>
      <c r="B129" s="9"/>
      <c r="C129" s="12"/>
      <c r="D129" s="12"/>
      <c r="E129" s="12"/>
      <c r="F129" s="12"/>
      <c r="G129" s="13">
        <f>IF(A129="","",N(C129)+N(D129))</f>
      </c>
      <c r="H129" s="13">
        <f>IF(A129="","",G129*IFERROR(INDEX(Settings!$B$2:$B$16,MATCH(B129,Settings!$A$2:$A$16,0)),0))</f>
      </c>
      <c r="I129" s="13">
        <f>IF(A129="","",G129-H129-N(E129)-N(F129))</f>
      </c>
      <c r="J129" s="14">
        <f>IF(A129="","",MONTH(A129))</f>
      </c>
      <c r="K129" s="14">
        <f>IF(A129="","",YEAR(A129))</f>
      </c>
    </row>
    <row r="130" spans="1:11" x14ac:dyDescent="0.25">
      <c r="A130" s="11"/>
      <c r="B130" s="9"/>
      <c r="C130" s="12"/>
      <c r="D130" s="12"/>
      <c r="E130" s="12"/>
      <c r="F130" s="12"/>
      <c r="G130" s="13">
        <f>IF(A130="","",N(C130)+N(D130))</f>
      </c>
      <c r="H130" s="13">
        <f>IF(A130="","",G130*IFERROR(INDEX(Settings!$B$2:$B$16,MATCH(B130,Settings!$A$2:$A$16,0)),0))</f>
      </c>
      <c r="I130" s="13">
        <f>IF(A130="","",G130-H130-N(E130)-N(F130))</f>
      </c>
      <c r="J130" s="14">
        <f>IF(A130="","",MONTH(A130))</f>
      </c>
      <c r="K130" s="14">
        <f>IF(A130="","",YEAR(A130))</f>
      </c>
    </row>
    <row r="131" spans="1:11" x14ac:dyDescent="0.25">
      <c r="A131" s="11"/>
      <c r="B131" s="9"/>
      <c r="C131" s="12"/>
      <c r="D131" s="12"/>
      <c r="E131" s="12"/>
      <c r="F131" s="12"/>
      <c r="G131" s="13">
        <f>IF(A131="","",N(C131)+N(D131))</f>
      </c>
      <c r="H131" s="13">
        <f>IF(A131="","",G131*IFERROR(INDEX(Settings!$B$2:$B$16,MATCH(B131,Settings!$A$2:$A$16,0)),0))</f>
      </c>
      <c r="I131" s="13">
        <f>IF(A131="","",G131-H131-N(E131)-N(F131))</f>
      </c>
      <c r="J131" s="14">
        <f>IF(A131="","",MONTH(A131))</f>
      </c>
      <c r="K131" s="14">
        <f>IF(A131="","",YEAR(A131))</f>
      </c>
    </row>
    <row r="132" spans="1:11" x14ac:dyDescent="0.25">
      <c r="A132" s="11"/>
      <c r="B132" s="9"/>
      <c r="C132" s="12"/>
      <c r="D132" s="12"/>
      <c r="E132" s="12"/>
      <c r="F132" s="12"/>
      <c r="G132" s="13">
        <f>IF(A132="","",N(C132)+N(D132))</f>
      </c>
      <c r="H132" s="13">
        <f>IF(A132="","",G132*IFERROR(INDEX(Settings!$B$2:$B$16,MATCH(B132,Settings!$A$2:$A$16,0)),0))</f>
      </c>
      <c r="I132" s="13">
        <f>IF(A132="","",G132-H132-N(E132)-N(F132))</f>
      </c>
      <c r="J132" s="14">
        <f>IF(A132="","",MONTH(A132))</f>
      </c>
      <c r="K132" s="14">
        <f>IF(A132="","",YEAR(A132))</f>
      </c>
    </row>
    <row r="133" spans="1:11" x14ac:dyDescent="0.25">
      <c r="A133" s="11"/>
      <c r="B133" s="9"/>
      <c r="C133" s="12"/>
      <c r="D133" s="12"/>
      <c r="E133" s="12"/>
      <c r="F133" s="12"/>
      <c r="G133" s="13">
        <f>IF(A133="","",N(C133)+N(D133))</f>
      </c>
      <c r="H133" s="13">
        <f>IF(A133="","",G133*IFERROR(INDEX(Settings!$B$2:$B$16,MATCH(B133,Settings!$A$2:$A$16,0)),0))</f>
      </c>
      <c r="I133" s="13">
        <f>IF(A133="","",G133-H133-N(E133)-N(F133))</f>
      </c>
      <c r="J133" s="14">
        <f>IF(A133="","",MONTH(A133))</f>
      </c>
      <c r="K133" s="14">
        <f>IF(A133="","",YEAR(A133))</f>
      </c>
    </row>
    <row r="134" spans="1:11" x14ac:dyDescent="0.25">
      <c r="A134" s="11"/>
      <c r="B134" s="9"/>
      <c r="C134" s="12"/>
      <c r="D134" s="12"/>
      <c r="E134" s="12"/>
      <c r="F134" s="12"/>
      <c r="G134" s="13">
        <f>IF(A134="","",N(C134)+N(D134))</f>
      </c>
      <c r="H134" s="13">
        <f>IF(A134="","",G134*IFERROR(INDEX(Settings!$B$2:$B$16,MATCH(B134,Settings!$A$2:$A$16,0)),0))</f>
      </c>
      <c r="I134" s="13">
        <f>IF(A134="","",G134-H134-N(E134)-N(F134))</f>
      </c>
      <c r="J134" s="14">
        <f>IF(A134="","",MONTH(A134))</f>
      </c>
      <c r="K134" s="14">
        <f>IF(A134="","",YEAR(A134))</f>
      </c>
    </row>
    <row r="135" spans="1:11" x14ac:dyDescent="0.25">
      <c r="A135" s="11"/>
      <c r="B135" s="9"/>
      <c r="C135" s="12"/>
      <c r="D135" s="12"/>
      <c r="E135" s="12"/>
      <c r="F135" s="12"/>
      <c r="G135" s="13">
        <f>IF(A135="","",N(C135)+N(D135))</f>
      </c>
      <c r="H135" s="13">
        <f>IF(A135="","",G135*IFERROR(INDEX(Settings!$B$2:$B$16,MATCH(B135,Settings!$A$2:$A$16,0)),0))</f>
      </c>
      <c r="I135" s="13">
        <f>IF(A135="","",G135-H135-N(E135)-N(F135))</f>
      </c>
      <c r="J135" s="14">
        <f>IF(A135="","",MONTH(A135))</f>
      </c>
      <c r="K135" s="14">
        <f>IF(A135="","",YEAR(A135))</f>
      </c>
    </row>
    <row r="136" spans="1:11" x14ac:dyDescent="0.25">
      <c r="A136" s="11"/>
      <c r="B136" s="9"/>
      <c r="C136" s="12"/>
      <c r="D136" s="12"/>
      <c r="E136" s="12"/>
      <c r="F136" s="12"/>
      <c r="G136" s="13">
        <f>IF(A136="","",N(C136)+N(D136))</f>
      </c>
      <c r="H136" s="13">
        <f>IF(A136="","",G136*IFERROR(INDEX(Settings!$B$2:$B$16,MATCH(B136,Settings!$A$2:$A$16,0)),0))</f>
      </c>
      <c r="I136" s="13">
        <f>IF(A136="","",G136-H136-N(E136)-N(F136))</f>
      </c>
      <c r="J136" s="14">
        <f>IF(A136="","",MONTH(A136))</f>
      </c>
      <c r="K136" s="14">
        <f>IF(A136="","",YEAR(A136))</f>
      </c>
    </row>
    <row r="137" spans="1:11" x14ac:dyDescent="0.25">
      <c r="A137" s="11"/>
      <c r="B137" s="9"/>
      <c r="C137" s="12"/>
      <c r="D137" s="12"/>
      <c r="E137" s="12"/>
      <c r="F137" s="12"/>
      <c r="G137" s="13">
        <f>IF(A137="","",N(C137)+N(D137))</f>
      </c>
      <c r="H137" s="13">
        <f>IF(A137="","",G137*IFERROR(INDEX(Settings!$B$2:$B$16,MATCH(B137,Settings!$A$2:$A$16,0)),0))</f>
      </c>
      <c r="I137" s="13">
        <f>IF(A137="","",G137-H137-N(E137)-N(F137))</f>
      </c>
      <c r="J137" s="14">
        <f>IF(A137="","",MONTH(A137))</f>
      </c>
      <c r="K137" s="14">
        <f>IF(A137="","",YEAR(A137))</f>
      </c>
    </row>
    <row r="138" spans="1:11" x14ac:dyDescent="0.25">
      <c r="A138" s="11"/>
      <c r="B138" s="9"/>
      <c r="C138" s="12"/>
      <c r="D138" s="12"/>
      <c r="E138" s="12"/>
      <c r="F138" s="12"/>
      <c r="G138" s="13">
        <f>IF(A138="","",N(C138)+N(D138))</f>
      </c>
      <c r="H138" s="13">
        <f>IF(A138="","",G138*IFERROR(INDEX(Settings!$B$2:$B$16,MATCH(B138,Settings!$A$2:$A$16,0)),0))</f>
      </c>
      <c r="I138" s="13">
        <f>IF(A138="","",G138-H138-N(E138)-N(F138))</f>
      </c>
      <c r="J138" s="14">
        <f>IF(A138="","",MONTH(A138))</f>
      </c>
      <c r="K138" s="14">
        <f>IF(A138="","",YEAR(A138))</f>
      </c>
    </row>
    <row r="139" spans="1:11" x14ac:dyDescent="0.25">
      <c r="A139" s="11"/>
      <c r="B139" s="9"/>
      <c r="C139" s="12"/>
      <c r="D139" s="12"/>
      <c r="E139" s="12"/>
      <c r="F139" s="12"/>
      <c r="G139" s="13">
        <f>IF(A139="","",N(C139)+N(D139))</f>
      </c>
      <c r="H139" s="13">
        <f>IF(A139="","",G139*IFERROR(INDEX(Settings!$B$2:$B$16,MATCH(B139,Settings!$A$2:$A$16,0)),0))</f>
      </c>
      <c r="I139" s="13">
        <f>IF(A139="","",G139-H139-N(E139)-N(F139))</f>
      </c>
      <c r="J139" s="14">
        <f>IF(A139="","",MONTH(A139))</f>
      </c>
      <c r="K139" s="14">
        <f>IF(A139="","",YEAR(A139))</f>
      </c>
    </row>
    <row r="140" spans="1:11" x14ac:dyDescent="0.25">
      <c r="A140" s="11"/>
      <c r="B140" s="9"/>
      <c r="C140" s="12"/>
      <c r="D140" s="12"/>
      <c r="E140" s="12"/>
      <c r="F140" s="12"/>
      <c r="G140" s="13">
        <f>IF(A140="","",N(C140)+N(D140))</f>
      </c>
      <c r="H140" s="13">
        <f>IF(A140="","",G140*IFERROR(INDEX(Settings!$B$2:$B$16,MATCH(B140,Settings!$A$2:$A$16,0)),0))</f>
      </c>
      <c r="I140" s="13">
        <f>IF(A140="","",G140-H140-N(E140)-N(F140))</f>
      </c>
      <c r="J140" s="14">
        <f>IF(A140="","",MONTH(A140))</f>
      </c>
      <c r="K140" s="14">
        <f>IF(A140="","",YEAR(A140))</f>
      </c>
    </row>
    <row r="141" spans="1:11" x14ac:dyDescent="0.25">
      <c r="A141" s="11"/>
      <c r="B141" s="9"/>
      <c r="C141" s="12"/>
      <c r="D141" s="12"/>
      <c r="E141" s="12"/>
      <c r="F141" s="12"/>
      <c r="G141" s="13">
        <f>IF(A141="","",N(C141)+N(D141))</f>
      </c>
      <c r="H141" s="13">
        <f>IF(A141="","",G141*IFERROR(INDEX(Settings!$B$2:$B$16,MATCH(B141,Settings!$A$2:$A$16,0)),0))</f>
      </c>
      <c r="I141" s="13">
        <f>IF(A141="","",G141-H141-N(E141)-N(F141))</f>
      </c>
      <c r="J141" s="14">
        <f>IF(A141="","",MONTH(A141))</f>
      </c>
      <c r="K141" s="14">
        <f>IF(A141="","",YEAR(A141))</f>
      </c>
    </row>
    <row r="142" spans="1:11" x14ac:dyDescent="0.25">
      <c r="A142" s="11"/>
      <c r="B142" s="9"/>
      <c r="C142" s="12"/>
      <c r="D142" s="12"/>
      <c r="E142" s="12"/>
      <c r="F142" s="12"/>
      <c r="G142" s="13">
        <f>IF(A142="","",N(C142)+N(D142))</f>
      </c>
      <c r="H142" s="13">
        <f>IF(A142="","",G142*IFERROR(INDEX(Settings!$B$2:$B$16,MATCH(B142,Settings!$A$2:$A$16,0)),0))</f>
      </c>
      <c r="I142" s="13">
        <f>IF(A142="","",G142-H142-N(E142)-N(F142))</f>
      </c>
      <c r="J142" s="14">
        <f>IF(A142="","",MONTH(A142))</f>
      </c>
      <c r="K142" s="14">
        <f>IF(A142="","",YEAR(A142))</f>
      </c>
    </row>
    <row r="143" spans="1:11" x14ac:dyDescent="0.25">
      <c r="A143" s="11"/>
      <c r="B143" s="9"/>
      <c r="C143" s="12"/>
      <c r="D143" s="12"/>
      <c r="E143" s="12"/>
      <c r="F143" s="12"/>
      <c r="G143" s="13">
        <f>IF(A143="","",N(C143)+N(D143))</f>
      </c>
      <c r="H143" s="13">
        <f>IF(A143="","",G143*IFERROR(INDEX(Settings!$B$2:$B$16,MATCH(B143,Settings!$A$2:$A$16,0)),0))</f>
      </c>
      <c r="I143" s="13">
        <f>IF(A143="","",G143-H143-N(E143)-N(F143))</f>
      </c>
      <c r="J143" s="14">
        <f>IF(A143="","",MONTH(A143))</f>
      </c>
      <c r="K143" s="14">
        <f>IF(A143="","",YEAR(A143))</f>
      </c>
    </row>
    <row r="144" spans="1:11" x14ac:dyDescent="0.25">
      <c r="A144" s="11"/>
      <c r="B144" s="9"/>
      <c r="C144" s="12"/>
      <c r="D144" s="12"/>
      <c r="E144" s="12"/>
      <c r="F144" s="12"/>
      <c r="G144" s="13">
        <f>IF(A144="","",N(C144)+N(D144))</f>
      </c>
      <c r="H144" s="13">
        <f>IF(A144="","",G144*IFERROR(INDEX(Settings!$B$2:$B$16,MATCH(B144,Settings!$A$2:$A$16,0)),0))</f>
      </c>
      <c r="I144" s="13">
        <f>IF(A144="","",G144-H144-N(E144)-N(F144))</f>
      </c>
      <c r="J144" s="14">
        <f>IF(A144="","",MONTH(A144))</f>
      </c>
      <c r="K144" s="14">
        <f>IF(A144="","",YEAR(A144))</f>
      </c>
    </row>
    <row r="145" spans="1:11" x14ac:dyDescent="0.25">
      <c r="A145" s="11"/>
      <c r="B145" s="9"/>
      <c r="C145" s="12"/>
      <c r="D145" s="12"/>
      <c r="E145" s="12"/>
      <c r="F145" s="12"/>
      <c r="G145" s="13">
        <f>IF(A145="","",N(C145)+N(D145))</f>
      </c>
      <c r="H145" s="13">
        <f>IF(A145="","",G145*IFERROR(INDEX(Settings!$B$2:$B$16,MATCH(B145,Settings!$A$2:$A$16,0)),0))</f>
      </c>
      <c r="I145" s="13">
        <f>IF(A145="","",G145-H145-N(E145)-N(F145))</f>
      </c>
      <c r="J145" s="14">
        <f>IF(A145="","",MONTH(A145))</f>
      </c>
      <c r="K145" s="14">
        <f>IF(A145="","",YEAR(A145))</f>
      </c>
    </row>
    <row r="146" spans="1:11" x14ac:dyDescent="0.25">
      <c r="A146" s="11"/>
      <c r="B146" s="9"/>
      <c r="C146" s="12"/>
      <c r="D146" s="12"/>
      <c r="E146" s="12"/>
      <c r="F146" s="12"/>
      <c r="G146" s="13">
        <f>IF(A146="","",N(C146)+N(D146))</f>
      </c>
      <c r="H146" s="13">
        <f>IF(A146="","",G146*IFERROR(INDEX(Settings!$B$2:$B$16,MATCH(B146,Settings!$A$2:$A$16,0)),0))</f>
      </c>
      <c r="I146" s="13">
        <f>IF(A146="","",G146-H146-N(E146)-N(F146))</f>
      </c>
      <c r="J146" s="14">
        <f>IF(A146="","",MONTH(A146))</f>
      </c>
      <c r="K146" s="14">
        <f>IF(A146="","",YEAR(A146))</f>
      </c>
    </row>
    <row r="147" spans="1:11" x14ac:dyDescent="0.25">
      <c r="A147" s="11"/>
      <c r="B147" s="9"/>
      <c r="C147" s="12"/>
      <c r="D147" s="12"/>
      <c r="E147" s="12"/>
      <c r="F147" s="12"/>
      <c r="G147" s="13">
        <f>IF(A147="","",N(C147)+N(D147))</f>
      </c>
      <c r="H147" s="13">
        <f>IF(A147="","",G147*IFERROR(INDEX(Settings!$B$2:$B$16,MATCH(B147,Settings!$A$2:$A$16,0)),0))</f>
      </c>
      <c r="I147" s="13">
        <f>IF(A147="","",G147-H147-N(E147)-N(F147))</f>
      </c>
      <c r="J147" s="14">
        <f>IF(A147="","",MONTH(A147))</f>
      </c>
      <c r="K147" s="14">
        <f>IF(A147="","",YEAR(A147))</f>
      </c>
    </row>
    <row r="148" spans="1:11" x14ac:dyDescent="0.25">
      <c r="A148" s="11"/>
      <c r="B148" s="9"/>
      <c r="C148" s="12"/>
      <c r="D148" s="12"/>
      <c r="E148" s="12"/>
      <c r="F148" s="12"/>
      <c r="G148" s="13">
        <f>IF(A148="","",N(C148)+N(D148))</f>
      </c>
      <c r="H148" s="13">
        <f>IF(A148="","",G148*IFERROR(INDEX(Settings!$B$2:$B$16,MATCH(B148,Settings!$A$2:$A$16,0)),0))</f>
      </c>
      <c r="I148" s="13">
        <f>IF(A148="","",G148-H148-N(E148)-N(F148))</f>
      </c>
      <c r="J148" s="14">
        <f>IF(A148="","",MONTH(A148))</f>
      </c>
      <c r="K148" s="14">
        <f>IF(A148="","",YEAR(A148))</f>
      </c>
    </row>
    <row r="149" spans="1:11" x14ac:dyDescent="0.25">
      <c r="A149" s="11"/>
      <c r="B149" s="9"/>
      <c r="C149" s="12"/>
      <c r="D149" s="12"/>
      <c r="E149" s="12"/>
      <c r="F149" s="12"/>
      <c r="G149" s="13">
        <f>IF(A149="","",N(C149)+N(D149))</f>
      </c>
      <c r="H149" s="13">
        <f>IF(A149="","",G149*IFERROR(INDEX(Settings!$B$2:$B$16,MATCH(B149,Settings!$A$2:$A$16,0)),0))</f>
      </c>
      <c r="I149" s="13">
        <f>IF(A149="","",G149-H149-N(E149)-N(F149))</f>
      </c>
      <c r="J149" s="14">
        <f>IF(A149="","",MONTH(A149))</f>
      </c>
      <c r="K149" s="14">
        <f>IF(A149="","",YEAR(A149))</f>
      </c>
    </row>
    <row r="150" spans="1:11" x14ac:dyDescent="0.25">
      <c r="A150" s="11"/>
      <c r="B150" s="9"/>
      <c r="C150" s="12"/>
      <c r="D150" s="12"/>
      <c r="E150" s="12"/>
      <c r="F150" s="12"/>
      <c r="G150" s="13">
        <f>IF(A150="","",N(C150)+N(D150))</f>
      </c>
      <c r="H150" s="13">
        <f>IF(A150="","",G150*IFERROR(INDEX(Settings!$B$2:$B$16,MATCH(B150,Settings!$A$2:$A$16,0)),0))</f>
      </c>
      <c r="I150" s="13">
        <f>IF(A150="","",G150-H150-N(E150)-N(F150))</f>
      </c>
      <c r="J150" s="14">
        <f>IF(A150="","",MONTH(A150))</f>
      </c>
      <c r="K150" s="14">
        <f>IF(A150="","",YEAR(A150))</f>
      </c>
    </row>
    <row r="151" spans="1:11" x14ac:dyDescent="0.25">
      <c r="A151" s="11"/>
      <c r="B151" s="9"/>
      <c r="C151" s="12"/>
      <c r="D151" s="12"/>
      <c r="E151" s="12"/>
      <c r="F151" s="12"/>
      <c r="G151" s="13">
        <f>IF(A151="","",N(C151)+N(D151))</f>
      </c>
      <c r="H151" s="13">
        <f>IF(A151="","",G151*IFERROR(INDEX(Settings!$B$2:$B$16,MATCH(B151,Settings!$A$2:$A$16,0)),0))</f>
      </c>
      <c r="I151" s="13">
        <f>IF(A151="","",G151-H151-N(E151)-N(F151))</f>
      </c>
      <c r="J151" s="14">
        <f>IF(A151="","",MONTH(A151))</f>
      </c>
      <c r="K151" s="14">
        <f>IF(A151="","",YEAR(A151))</f>
      </c>
    </row>
    <row r="152" spans="1:11" x14ac:dyDescent="0.25">
      <c r="A152" s="11"/>
      <c r="B152" s="9"/>
      <c r="C152" s="12"/>
      <c r="D152" s="12"/>
      <c r="E152" s="12"/>
      <c r="F152" s="12"/>
      <c r="G152" s="13">
        <f>IF(A152="","",N(C152)+N(D152))</f>
      </c>
      <c r="H152" s="13">
        <f>IF(A152="","",G152*IFERROR(INDEX(Settings!$B$2:$B$16,MATCH(B152,Settings!$A$2:$A$16,0)),0))</f>
      </c>
      <c r="I152" s="13">
        <f>IF(A152="","",G152-H152-N(E152)-N(F152))</f>
      </c>
      <c r="J152" s="14">
        <f>IF(A152="","",MONTH(A152))</f>
      </c>
      <c r="K152" s="14">
        <f>IF(A152="","",YEAR(A152))</f>
      </c>
    </row>
    <row r="153" spans="1:11" x14ac:dyDescent="0.25">
      <c r="A153" s="11"/>
      <c r="B153" s="9"/>
      <c r="C153" s="12"/>
      <c r="D153" s="12"/>
      <c r="E153" s="12"/>
      <c r="F153" s="12"/>
      <c r="G153" s="13">
        <f>IF(A153="","",N(C153)+N(D153))</f>
      </c>
      <c r="H153" s="13">
        <f>IF(A153="","",G153*IFERROR(INDEX(Settings!$B$2:$B$16,MATCH(B153,Settings!$A$2:$A$16,0)),0))</f>
      </c>
      <c r="I153" s="13">
        <f>IF(A153="","",G153-H153-N(E153)-N(F153))</f>
      </c>
      <c r="J153" s="14">
        <f>IF(A153="","",MONTH(A153))</f>
      </c>
      <c r="K153" s="14">
        <f>IF(A153="","",YEAR(A153))</f>
      </c>
    </row>
    <row r="154" spans="1:11" x14ac:dyDescent="0.25">
      <c r="A154" s="11"/>
      <c r="B154" s="9"/>
      <c r="C154" s="12"/>
      <c r="D154" s="12"/>
      <c r="E154" s="12"/>
      <c r="F154" s="12"/>
      <c r="G154" s="13">
        <f>IF(A154="","",N(C154)+N(D154))</f>
      </c>
      <c r="H154" s="13">
        <f>IF(A154="","",G154*IFERROR(INDEX(Settings!$B$2:$B$16,MATCH(B154,Settings!$A$2:$A$16,0)),0))</f>
      </c>
      <c r="I154" s="13">
        <f>IF(A154="","",G154-H154-N(E154)-N(F154))</f>
      </c>
      <c r="J154" s="14">
        <f>IF(A154="","",MONTH(A154))</f>
      </c>
      <c r="K154" s="14">
        <f>IF(A154="","",YEAR(A154))</f>
      </c>
    </row>
    <row r="155" spans="1:11" x14ac:dyDescent="0.25">
      <c r="A155" s="11"/>
      <c r="B155" s="9"/>
      <c r="C155" s="12"/>
      <c r="D155" s="12"/>
      <c r="E155" s="12"/>
      <c r="F155" s="12"/>
      <c r="G155" s="13">
        <f>IF(A155="","",N(C155)+N(D155))</f>
      </c>
      <c r="H155" s="13">
        <f>IF(A155="","",G155*IFERROR(INDEX(Settings!$B$2:$B$16,MATCH(B155,Settings!$A$2:$A$16,0)),0))</f>
      </c>
      <c r="I155" s="13">
        <f>IF(A155="","",G155-H155-N(E155)-N(F155))</f>
      </c>
      <c r="J155" s="14">
        <f>IF(A155="","",MONTH(A155))</f>
      </c>
      <c r="K155" s="14">
        <f>IF(A155="","",YEAR(A155))</f>
      </c>
    </row>
    <row r="156" spans="1:11" x14ac:dyDescent="0.25">
      <c r="A156" s="11"/>
      <c r="B156" s="9"/>
      <c r="C156" s="12"/>
      <c r="D156" s="12"/>
      <c r="E156" s="12"/>
      <c r="F156" s="12"/>
      <c r="G156" s="13">
        <f>IF(A156="","",N(C156)+N(D156))</f>
      </c>
      <c r="H156" s="13">
        <f>IF(A156="","",G156*IFERROR(INDEX(Settings!$B$2:$B$16,MATCH(B156,Settings!$A$2:$A$16,0)),0))</f>
      </c>
      <c r="I156" s="13">
        <f>IF(A156="","",G156-H156-N(E156)-N(F156))</f>
      </c>
      <c r="J156" s="14">
        <f>IF(A156="","",MONTH(A156))</f>
      </c>
      <c r="K156" s="14">
        <f>IF(A156="","",YEAR(A156))</f>
      </c>
    </row>
    <row r="157" spans="1:11" x14ac:dyDescent="0.25">
      <c r="A157" s="11"/>
      <c r="B157" s="9"/>
      <c r="C157" s="12"/>
      <c r="D157" s="12"/>
      <c r="E157" s="12"/>
      <c r="F157" s="12"/>
      <c r="G157" s="13">
        <f>IF(A157="","",N(C157)+N(D157))</f>
      </c>
      <c r="H157" s="13">
        <f>IF(A157="","",G157*IFERROR(INDEX(Settings!$B$2:$B$16,MATCH(B157,Settings!$A$2:$A$16,0)),0))</f>
      </c>
      <c r="I157" s="13">
        <f>IF(A157="","",G157-H157-N(E157)-N(F157))</f>
      </c>
      <c r="J157" s="14">
        <f>IF(A157="","",MONTH(A157))</f>
      </c>
      <c r="K157" s="14">
        <f>IF(A157="","",YEAR(A157))</f>
      </c>
    </row>
    <row r="158" spans="1:11" x14ac:dyDescent="0.25">
      <c r="A158" s="11"/>
      <c r="B158" s="9"/>
      <c r="C158" s="12"/>
      <c r="D158" s="12"/>
      <c r="E158" s="12"/>
      <c r="F158" s="12"/>
      <c r="G158" s="13">
        <f>IF(A158="","",N(C158)+N(D158))</f>
      </c>
      <c r="H158" s="13">
        <f>IF(A158="","",G158*IFERROR(INDEX(Settings!$B$2:$B$16,MATCH(B158,Settings!$A$2:$A$16,0)),0))</f>
      </c>
      <c r="I158" s="13">
        <f>IF(A158="","",G158-H158-N(E158)-N(F158))</f>
      </c>
      <c r="J158" s="14">
        <f>IF(A158="","",MONTH(A158))</f>
      </c>
      <c r="K158" s="14">
        <f>IF(A158="","",YEAR(A158))</f>
      </c>
    </row>
    <row r="159" spans="1:11" x14ac:dyDescent="0.25">
      <c r="A159" s="11"/>
      <c r="B159" s="9"/>
      <c r="C159" s="12"/>
      <c r="D159" s="12"/>
      <c r="E159" s="12"/>
      <c r="F159" s="12"/>
      <c r="G159" s="13">
        <f>IF(A159="","",N(C159)+N(D159))</f>
      </c>
      <c r="H159" s="13">
        <f>IF(A159="","",G159*IFERROR(INDEX(Settings!$B$2:$B$16,MATCH(B159,Settings!$A$2:$A$16,0)),0))</f>
      </c>
      <c r="I159" s="13">
        <f>IF(A159="","",G159-H159-N(E159)-N(F159))</f>
      </c>
      <c r="J159" s="14">
        <f>IF(A159="","",MONTH(A159))</f>
      </c>
      <c r="K159" s="14">
        <f>IF(A159="","",YEAR(A159))</f>
      </c>
    </row>
    <row r="160" spans="1:11" x14ac:dyDescent="0.25">
      <c r="A160" s="11"/>
      <c r="B160" s="9"/>
      <c r="C160" s="12"/>
      <c r="D160" s="12"/>
      <c r="E160" s="12"/>
      <c r="F160" s="12"/>
      <c r="G160" s="13">
        <f>IF(A160="","",N(C160)+N(D160))</f>
      </c>
      <c r="H160" s="13">
        <f>IF(A160="","",G160*IFERROR(INDEX(Settings!$B$2:$B$16,MATCH(B160,Settings!$A$2:$A$16,0)),0))</f>
      </c>
      <c r="I160" s="13">
        <f>IF(A160="","",G160-H160-N(E160)-N(F160))</f>
      </c>
      <c r="J160" s="14">
        <f>IF(A160="","",MONTH(A160))</f>
      </c>
      <c r="K160" s="14">
        <f>IF(A160="","",YEAR(A160))</f>
      </c>
    </row>
    <row r="161" spans="1:11" x14ac:dyDescent="0.25">
      <c r="A161" s="11"/>
      <c r="B161" s="9"/>
      <c r="C161" s="12"/>
      <c r="D161" s="12"/>
      <c r="E161" s="12"/>
      <c r="F161" s="12"/>
      <c r="G161" s="13">
        <f>IF(A161="","",N(C161)+N(D161))</f>
      </c>
      <c r="H161" s="13">
        <f>IF(A161="","",G161*IFERROR(INDEX(Settings!$B$2:$B$16,MATCH(B161,Settings!$A$2:$A$16,0)),0))</f>
      </c>
      <c r="I161" s="13">
        <f>IF(A161="","",G161-H161-N(E161)-N(F161))</f>
      </c>
      <c r="J161" s="14">
        <f>IF(A161="","",MONTH(A161))</f>
      </c>
      <c r="K161" s="14">
        <f>IF(A161="","",YEAR(A161))</f>
      </c>
    </row>
    <row r="162" spans="1:11" x14ac:dyDescent="0.25">
      <c r="A162" s="11"/>
      <c r="B162" s="9"/>
      <c r="C162" s="12"/>
      <c r="D162" s="12"/>
      <c r="E162" s="12"/>
      <c r="F162" s="12"/>
      <c r="G162" s="13">
        <f>IF(A162="","",N(C162)+N(D162))</f>
      </c>
      <c r="H162" s="13">
        <f>IF(A162="","",G162*IFERROR(INDEX(Settings!$B$2:$B$16,MATCH(B162,Settings!$A$2:$A$16,0)),0))</f>
      </c>
      <c r="I162" s="13">
        <f>IF(A162="","",G162-H162-N(E162)-N(F162))</f>
      </c>
      <c r="J162" s="14">
        <f>IF(A162="","",MONTH(A162))</f>
      </c>
      <c r="K162" s="14">
        <f>IF(A162="","",YEAR(A162))</f>
      </c>
    </row>
    <row r="163" spans="1:11" x14ac:dyDescent="0.25">
      <c r="A163" s="11"/>
      <c r="B163" s="9"/>
      <c r="C163" s="12"/>
      <c r="D163" s="12"/>
      <c r="E163" s="12"/>
      <c r="F163" s="12"/>
      <c r="G163" s="13">
        <f>IF(A163="","",N(C163)+N(D163))</f>
      </c>
      <c r="H163" s="13">
        <f>IF(A163="","",G163*IFERROR(INDEX(Settings!$B$2:$B$16,MATCH(B163,Settings!$A$2:$A$16,0)),0))</f>
      </c>
      <c r="I163" s="13">
        <f>IF(A163="","",G163-H163-N(E163)-N(F163))</f>
      </c>
      <c r="J163" s="14">
        <f>IF(A163="","",MONTH(A163))</f>
      </c>
      <c r="K163" s="14">
        <f>IF(A163="","",YEAR(A163))</f>
      </c>
    </row>
    <row r="164" spans="1:11" x14ac:dyDescent="0.25">
      <c r="A164" s="11"/>
      <c r="B164" s="9"/>
      <c r="C164" s="12"/>
      <c r="D164" s="12"/>
      <c r="E164" s="12"/>
      <c r="F164" s="12"/>
      <c r="G164" s="13">
        <f>IF(A164="","",N(C164)+N(D164))</f>
      </c>
      <c r="H164" s="13">
        <f>IF(A164="","",G164*IFERROR(INDEX(Settings!$B$2:$B$16,MATCH(B164,Settings!$A$2:$A$16,0)),0))</f>
      </c>
      <c r="I164" s="13">
        <f>IF(A164="","",G164-H164-N(E164)-N(F164))</f>
      </c>
      <c r="J164" s="14">
        <f>IF(A164="","",MONTH(A164))</f>
      </c>
      <c r="K164" s="14">
        <f>IF(A164="","",YEAR(A164))</f>
      </c>
    </row>
    <row r="165" spans="1:11" x14ac:dyDescent="0.25">
      <c r="A165" s="11"/>
      <c r="B165" s="9"/>
      <c r="C165" s="12"/>
      <c r="D165" s="12"/>
      <c r="E165" s="12"/>
      <c r="F165" s="12"/>
      <c r="G165" s="13">
        <f>IF(A165="","",N(C165)+N(D165))</f>
      </c>
      <c r="H165" s="13">
        <f>IF(A165="","",G165*IFERROR(INDEX(Settings!$B$2:$B$16,MATCH(B165,Settings!$A$2:$A$16,0)),0))</f>
      </c>
      <c r="I165" s="13">
        <f>IF(A165="","",G165-H165-N(E165)-N(F165))</f>
      </c>
      <c r="J165" s="14">
        <f>IF(A165="","",MONTH(A165))</f>
      </c>
      <c r="K165" s="14">
        <f>IF(A165="","",YEAR(A165))</f>
      </c>
    </row>
    <row r="166" spans="1:11" x14ac:dyDescent="0.25">
      <c r="A166" s="11"/>
      <c r="B166" s="9"/>
      <c r="C166" s="12"/>
      <c r="D166" s="12"/>
      <c r="E166" s="12"/>
      <c r="F166" s="12"/>
      <c r="G166" s="13">
        <f>IF(A166="","",N(C166)+N(D166))</f>
      </c>
      <c r="H166" s="13">
        <f>IF(A166="","",G166*IFERROR(INDEX(Settings!$B$2:$B$16,MATCH(B166,Settings!$A$2:$A$16,0)),0))</f>
      </c>
      <c r="I166" s="13">
        <f>IF(A166="","",G166-H166-N(E166)-N(F166))</f>
      </c>
      <c r="J166" s="14">
        <f>IF(A166="","",MONTH(A166))</f>
      </c>
      <c r="K166" s="14">
        <f>IF(A166="","",YEAR(A166))</f>
      </c>
    </row>
    <row r="167" spans="1:11" x14ac:dyDescent="0.25">
      <c r="A167" s="11"/>
      <c r="B167" s="9"/>
      <c r="C167" s="12"/>
      <c r="D167" s="12"/>
      <c r="E167" s="12"/>
      <c r="F167" s="12"/>
      <c r="G167" s="13">
        <f>IF(A167="","",N(C167)+N(D167))</f>
      </c>
      <c r="H167" s="13">
        <f>IF(A167="","",G167*IFERROR(INDEX(Settings!$B$2:$B$16,MATCH(B167,Settings!$A$2:$A$16,0)),0))</f>
      </c>
      <c r="I167" s="13">
        <f>IF(A167="","",G167-H167-N(E167)-N(F167))</f>
      </c>
      <c r="J167" s="14">
        <f>IF(A167="","",MONTH(A167))</f>
      </c>
      <c r="K167" s="14">
        <f>IF(A167="","",YEAR(A167))</f>
      </c>
    </row>
    <row r="168" spans="1:11" x14ac:dyDescent="0.25">
      <c r="A168" s="11"/>
      <c r="B168" s="9"/>
      <c r="C168" s="12"/>
      <c r="D168" s="12"/>
      <c r="E168" s="12"/>
      <c r="F168" s="12"/>
      <c r="G168" s="13">
        <f>IF(A168="","",N(C168)+N(D168))</f>
      </c>
      <c r="H168" s="13">
        <f>IF(A168="","",G168*IFERROR(INDEX(Settings!$B$2:$B$16,MATCH(B168,Settings!$A$2:$A$16,0)),0))</f>
      </c>
      <c r="I168" s="13">
        <f>IF(A168="","",G168-H168-N(E168)-N(F168))</f>
      </c>
      <c r="J168" s="14">
        <f>IF(A168="","",MONTH(A168))</f>
      </c>
      <c r="K168" s="14">
        <f>IF(A168="","",YEAR(A168))</f>
      </c>
    </row>
    <row r="169" spans="1:11" x14ac:dyDescent="0.25">
      <c r="A169" s="11"/>
      <c r="B169" s="9"/>
      <c r="C169" s="12"/>
      <c r="D169" s="12"/>
      <c r="E169" s="12"/>
      <c r="F169" s="12"/>
      <c r="G169" s="13">
        <f>IF(A169="","",N(C169)+N(D169))</f>
      </c>
      <c r="H169" s="13">
        <f>IF(A169="","",G169*IFERROR(INDEX(Settings!$B$2:$B$16,MATCH(B169,Settings!$A$2:$A$16,0)),0))</f>
      </c>
      <c r="I169" s="13">
        <f>IF(A169="","",G169-H169-N(E169)-N(F169))</f>
      </c>
      <c r="J169" s="14">
        <f>IF(A169="","",MONTH(A169))</f>
      </c>
      <c r="K169" s="14">
        <f>IF(A169="","",YEAR(A169))</f>
      </c>
    </row>
    <row r="170" spans="1:11" x14ac:dyDescent="0.25">
      <c r="A170" s="11"/>
      <c r="B170" s="9"/>
      <c r="C170" s="12"/>
      <c r="D170" s="12"/>
      <c r="E170" s="12"/>
      <c r="F170" s="12"/>
      <c r="G170" s="13">
        <f>IF(A170="","",N(C170)+N(D170))</f>
      </c>
      <c r="H170" s="13">
        <f>IF(A170="","",G170*IFERROR(INDEX(Settings!$B$2:$B$16,MATCH(B170,Settings!$A$2:$A$16,0)),0))</f>
      </c>
      <c r="I170" s="13">
        <f>IF(A170="","",G170-H170-N(E170)-N(F170))</f>
      </c>
      <c r="J170" s="14">
        <f>IF(A170="","",MONTH(A170))</f>
      </c>
      <c r="K170" s="14">
        <f>IF(A170="","",YEAR(A170))</f>
      </c>
    </row>
    <row r="171" spans="1:11" x14ac:dyDescent="0.25">
      <c r="A171" s="11"/>
      <c r="B171" s="9"/>
      <c r="C171" s="12"/>
      <c r="D171" s="12"/>
      <c r="E171" s="12"/>
      <c r="F171" s="12"/>
      <c r="G171" s="13">
        <f>IF(A171="","",N(C171)+N(D171))</f>
      </c>
      <c r="H171" s="13">
        <f>IF(A171="","",G171*IFERROR(INDEX(Settings!$B$2:$B$16,MATCH(B171,Settings!$A$2:$A$16,0)),0))</f>
      </c>
      <c r="I171" s="13">
        <f>IF(A171="","",G171-H171-N(E171)-N(F171))</f>
      </c>
      <c r="J171" s="14">
        <f>IF(A171="","",MONTH(A171))</f>
      </c>
      <c r="K171" s="14">
        <f>IF(A171="","",YEAR(A171))</f>
      </c>
    </row>
    <row r="172" spans="1:11" x14ac:dyDescent="0.25">
      <c r="A172" s="11"/>
      <c r="B172" s="9"/>
      <c r="C172" s="12"/>
      <c r="D172" s="12"/>
      <c r="E172" s="12"/>
      <c r="F172" s="12"/>
      <c r="G172" s="13">
        <f>IF(A172="","",N(C172)+N(D172))</f>
      </c>
      <c r="H172" s="13">
        <f>IF(A172="","",G172*IFERROR(INDEX(Settings!$B$2:$B$16,MATCH(B172,Settings!$A$2:$A$16,0)),0))</f>
      </c>
      <c r="I172" s="13">
        <f>IF(A172="","",G172-H172-N(E172)-N(F172))</f>
      </c>
      <c r="J172" s="14">
        <f>IF(A172="","",MONTH(A172))</f>
      </c>
      <c r="K172" s="14">
        <f>IF(A172="","",YEAR(A172))</f>
      </c>
    </row>
    <row r="173" spans="1:11" x14ac:dyDescent="0.25">
      <c r="A173" s="11"/>
      <c r="B173" s="9"/>
      <c r="C173" s="12"/>
      <c r="D173" s="12"/>
      <c r="E173" s="12"/>
      <c r="F173" s="12"/>
      <c r="G173" s="13">
        <f>IF(A173="","",N(C173)+N(D173))</f>
      </c>
      <c r="H173" s="13">
        <f>IF(A173="","",G173*IFERROR(INDEX(Settings!$B$2:$B$16,MATCH(B173,Settings!$A$2:$A$16,0)),0))</f>
      </c>
      <c r="I173" s="13">
        <f>IF(A173="","",G173-H173-N(E173)-N(F173))</f>
      </c>
      <c r="J173" s="14">
        <f>IF(A173="","",MONTH(A173))</f>
      </c>
      <c r="K173" s="14">
        <f>IF(A173="","",YEAR(A173))</f>
      </c>
    </row>
    <row r="174" spans="1:11" x14ac:dyDescent="0.25">
      <c r="A174" s="11"/>
      <c r="B174" s="9"/>
      <c r="C174" s="12"/>
      <c r="D174" s="12"/>
      <c r="E174" s="12"/>
      <c r="F174" s="12"/>
      <c r="G174" s="13">
        <f>IF(A174="","",N(C174)+N(D174))</f>
      </c>
      <c r="H174" s="13">
        <f>IF(A174="","",G174*IFERROR(INDEX(Settings!$B$2:$B$16,MATCH(B174,Settings!$A$2:$A$16,0)),0))</f>
      </c>
      <c r="I174" s="13">
        <f>IF(A174="","",G174-H174-N(E174)-N(F174))</f>
      </c>
      <c r="J174" s="14">
        <f>IF(A174="","",MONTH(A174))</f>
      </c>
      <c r="K174" s="14">
        <f>IF(A174="","",YEAR(A174))</f>
      </c>
    </row>
    <row r="175" spans="1:11" x14ac:dyDescent="0.25">
      <c r="A175" s="11"/>
      <c r="B175" s="9"/>
      <c r="C175" s="12"/>
      <c r="D175" s="12"/>
      <c r="E175" s="12"/>
      <c r="F175" s="12"/>
      <c r="G175" s="13">
        <f>IF(A175="","",N(C175)+N(D175))</f>
      </c>
      <c r="H175" s="13">
        <f>IF(A175="","",G175*IFERROR(INDEX(Settings!$B$2:$B$16,MATCH(B175,Settings!$A$2:$A$16,0)),0))</f>
      </c>
      <c r="I175" s="13">
        <f>IF(A175="","",G175-H175-N(E175)-N(F175))</f>
      </c>
      <c r="J175" s="14">
        <f>IF(A175="","",MONTH(A175))</f>
      </c>
      <c r="K175" s="14">
        <f>IF(A175="","",YEAR(A175))</f>
      </c>
    </row>
    <row r="176" spans="1:11" x14ac:dyDescent="0.25">
      <c r="A176" s="11"/>
      <c r="B176" s="9"/>
      <c r="C176" s="12"/>
      <c r="D176" s="12"/>
      <c r="E176" s="12"/>
      <c r="F176" s="12"/>
      <c r="G176" s="13">
        <f>IF(A176="","",N(C176)+N(D176))</f>
      </c>
      <c r="H176" s="13">
        <f>IF(A176="","",G176*IFERROR(INDEX(Settings!$B$2:$B$16,MATCH(B176,Settings!$A$2:$A$16,0)),0))</f>
      </c>
      <c r="I176" s="13">
        <f>IF(A176="","",G176-H176-N(E176)-N(F176))</f>
      </c>
      <c r="J176" s="14">
        <f>IF(A176="","",MONTH(A176))</f>
      </c>
      <c r="K176" s="14">
        <f>IF(A176="","",YEAR(A176))</f>
      </c>
    </row>
    <row r="177" spans="1:11" x14ac:dyDescent="0.25">
      <c r="A177" s="11"/>
      <c r="B177" s="9"/>
      <c r="C177" s="12"/>
      <c r="D177" s="12"/>
      <c r="E177" s="12"/>
      <c r="F177" s="12"/>
      <c r="G177" s="13">
        <f>IF(A177="","",N(C177)+N(D177))</f>
      </c>
      <c r="H177" s="13">
        <f>IF(A177="","",G177*IFERROR(INDEX(Settings!$B$2:$B$16,MATCH(B177,Settings!$A$2:$A$16,0)),0))</f>
      </c>
      <c r="I177" s="13">
        <f>IF(A177="","",G177-H177-N(E177)-N(F177))</f>
      </c>
      <c r="J177" s="14">
        <f>IF(A177="","",MONTH(A177))</f>
      </c>
      <c r="K177" s="14">
        <f>IF(A177="","",YEAR(A177))</f>
      </c>
    </row>
    <row r="178" spans="1:11" x14ac:dyDescent="0.25">
      <c r="A178" s="11"/>
      <c r="B178" s="9"/>
      <c r="C178" s="12"/>
      <c r="D178" s="12"/>
      <c r="E178" s="12"/>
      <c r="F178" s="12"/>
      <c r="G178" s="13">
        <f>IF(A178="","",N(C178)+N(D178))</f>
      </c>
      <c r="H178" s="13">
        <f>IF(A178="","",G178*IFERROR(INDEX(Settings!$B$2:$B$16,MATCH(B178,Settings!$A$2:$A$16,0)),0))</f>
      </c>
      <c r="I178" s="13">
        <f>IF(A178="","",G178-H178-N(E178)-N(F178))</f>
      </c>
      <c r="J178" s="14">
        <f>IF(A178="","",MONTH(A178))</f>
      </c>
      <c r="K178" s="14">
        <f>IF(A178="","",YEAR(A178))</f>
      </c>
    </row>
    <row r="179" spans="1:11" x14ac:dyDescent="0.25">
      <c r="A179" s="11"/>
      <c r="B179" s="9"/>
      <c r="C179" s="12"/>
      <c r="D179" s="12"/>
      <c r="E179" s="12"/>
      <c r="F179" s="12"/>
      <c r="G179" s="13">
        <f>IF(A179="","",N(C179)+N(D179))</f>
      </c>
      <c r="H179" s="13">
        <f>IF(A179="","",G179*IFERROR(INDEX(Settings!$B$2:$B$16,MATCH(B179,Settings!$A$2:$A$16,0)),0))</f>
      </c>
      <c r="I179" s="13">
        <f>IF(A179="","",G179-H179-N(E179)-N(F179))</f>
      </c>
      <c r="J179" s="14">
        <f>IF(A179="","",MONTH(A179))</f>
      </c>
      <c r="K179" s="14">
        <f>IF(A179="","",YEAR(A179))</f>
      </c>
    </row>
    <row r="180" spans="1:11" x14ac:dyDescent="0.25">
      <c r="A180" s="11"/>
      <c r="B180" s="9"/>
      <c r="C180" s="12"/>
      <c r="D180" s="12"/>
      <c r="E180" s="12"/>
      <c r="F180" s="12"/>
      <c r="G180" s="13">
        <f>IF(A180="","",N(C180)+N(D180))</f>
      </c>
      <c r="H180" s="13">
        <f>IF(A180="","",G180*IFERROR(INDEX(Settings!$B$2:$B$16,MATCH(B180,Settings!$A$2:$A$16,0)),0))</f>
      </c>
      <c r="I180" s="13">
        <f>IF(A180="","",G180-H180-N(E180)-N(F180))</f>
      </c>
      <c r="J180" s="14">
        <f>IF(A180="","",MONTH(A180))</f>
      </c>
      <c r="K180" s="14">
        <f>IF(A180="","",YEAR(A180))</f>
      </c>
    </row>
    <row r="181" spans="1:11" x14ac:dyDescent="0.25">
      <c r="A181" s="11"/>
      <c r="B181" s="9"/>
      <c r="C181" s="12"/>
      <c r="D181" s="12"/>
      <c r="E181" s="12"/>
      <c r="F181" s="12"/>
      <c r="G181" s="13">
        <f>IF(A181="","",N(C181)+N(D181))</f>
      </c>
      <c r="H181" s="13">
        <f>IF(A181="","",G181*IFERROR(INDEX(Settings!$B$2:$B$16,MATCH(B181,Settings!$A$2:$A$16,0)),0))</f>
      </c>
      <c r="I181" s="13">
        <f>IF(A181="","",G181-H181-N(E181)-N(F181))</f>
      </c>
      <c r="J181" s="14">
        <f>IF(A181="","",MONTH(A181))</f>
      </c>
      <c r="K181" s="14">
        <f>IF(A181="","",YEAR(A181))</f>
      </c>
    </row>
    <row r="182" spans="1:11" x14ac:dyDescent="0.25">
      <c r="A182" s="11"/>
      <c r="B182" s="9"/>
      <c r="C182" s="12"/>
      <c r="D182" s="12"/>
      <c r="E182" s="12"/>
      <c r="F182" s="12"/>
      <c r="G182" s="13">
        <f>IF(A182="","",N(C182)+N(D182))</f>
      </c>
      <c r="H182" s="13">
        <f>IF(A182="","",G182*IFERROR(INDEX(Settings!$B$2:$B$16,MATCH(B182,Settings!$A$2:$A$16,0)),0))</f>
      </c>
      <c r="I182" s="13">
        <f>IF(A182="","",G182-H182-N(E182)-N(F182))</f>
      </c>
      <c r="J182" s="14">
        <f>IF(A182="","",MONTH(A182))</f>
      </c>
      <c r="K182" s="14">
        <f>IF(A182="","",YEAR(A182))</f>
      </c>
    </row>
    <row r="183" spans="1:11" x14ac:dyDescent="0.25">
      <c r="A183" s="11"/>
      <c r="B183" s="9"/>
      <c r="C183" s="12"/>
      <c r="D183" s="12"/>
      <c r="E183" s="12"/>
      <c r="F183" s="12"/>
      <c r="G183" s="13">
        <f>IF(A183="","",N(C183)+N(D183))</f>
      </c>
      <c r="H183" s="13">
        <f>IF(A183="","",G183*IFERROR(INDEX(Settings!$B$2:$B$16,MATCH(B183,Settings!$A$2:$A$16,0)),0))</f>
      </c>
      <c r="I183" s="13">
        <f>IF(A183="","",G183-H183-N(E183)-N(F183))</f>
      </c>
      <c r="J183" s="14">
        <f>IF(A183="","",MONTH(A183))</f>
      </c>
      <c r="K183" s="14">
        <f>IF(A183="","",YEAR(A183))</f>
      </c>
    </row>
    <row r="184" spans="1:11" x14ac:dyDescent="0.25">
      <c r="A184" s="11"/>
      <c r="B184" s="9"/>
      <c r="C184" s="12"/>
      <c r="D184" s="12"/>
      <c r="E184" s="12"/>
      <c r="F184" s="12"/>
      <c r="G184" s="13">
        <f>IF(A184="","",N(C184)+N(D184))</f>
      </c>
      <c r="H184" s="13">
        <f>IF(A184="","",G184*IFERROR(INDEX(Settings!$B$2:$B$16,MATCH(B184,Settings!$A$2:$A$16,0)),0))</f>
      </c>
      <c r="I184" s="13">
        <f>IF(A184="","",G184-H184-N(E184)-N(F184))</f>
      </c>
      <c r="J184" s="14">
        <f>IF(A184="","",MONTH(A184))</f>
      </c>
      <c r="K184" s="14">
        <f>IF(A184="","",YEAR(A184))</f>
      </c>
    </row>
    <row r="185" spans="1:11" x14ac:dyDescent="0.25">
      <c r="A185" s="11"/>
      <c r="B185" s="9"/>
      <c r="C185" s="12"/>
      <c r="D185" s="12"/>
      <c r="E185" s="12"/>
      <c r="F185" s="12"/>
      <c r="G185" s="13">
        <f>IF(A185="","",N(C185)+N(D185))</f>
      </c>
      <c r="H185" s="13">
        <f>IF(A185="","",G185*IFERROR(INDEX(Settings!$B$2:$B$16,MATCH(B185,Settings!$A$2:$A$16,0)),0))</f>
      </c>
      <c r="I185" s="13">
        <f>IF(A185="","",G185-H185-N(E185)-N(F185))</f>
      </c>
      <c r="J185" s="14">
        <f>IF(A185="","",MONTH(A185))</f>
      </c>
      <c r="K185" s="14">
        <f>IF(A185="","",YEAR(A185))</f>
      </c>
    </row>
    <row r="186" spans="1:11" x14ac:dyDescent="0.25">
      <c r="A186" s="11"/>
      <c r="B186" s="9"/>
      <c r="C186" s="12"/>
      <c r="D186" s="12"/>
      <c r="E186" s="12"/>
      <c r="F186" s="12"/>
      <c r="G186" s="13">
        <f>IF(A186="","",N(C186)+N(D186))</f>
      </c>
      <c r="H186" s="13">
        <f>IF(A186="","",G186*IFERROR(INDEX(Settings!$B$2:$B$16,MATCH(B186,Settings!$A$2:$A$16,0)),0))</f>
      </c>
      <c r="I186" s="13">
        <f>IF(A186="","",G186-H186-N(E186)-N(F186))</f>
      </c>
      <c r="J186" s="14">
        <f>IF(A186="","",MONTH(A186))</f>
      </c>
      <c r="K186" s="14">
        <f>IF(A186="","",YEAR(A186))</f>
      </c>
    </row>
    <row r="187" spans="1:11" x14ac:dyDescent="0.25">
      <c r="A187" s="11"/>
      <c r="B187" s="9"/>
      <c r="C187" s="12"/>
      <c r="D187" s="12"/>
      <c r="E187" s="12"/>
      <c r="F187" s="12"/>
      <c r="G187" s="13">
        <f>IF(A187="","",N(C187)+N(D187))</f>
      </c>
      <c r="H187" s="13">
        <f>IF(A187="","",G187*IFERROR(INDEX(Settings!$B$2:$B$16,MATCH(B187,Settings!$A$2:$A$16,0)),0))</f>
      </c>
      <c r="I187" s="13">
        <f>IF(A187="","",G187-H187-N(E187)-N(F187))</f>
      </c>
      <c r="J187" s="14">
        <f>IF(A187="","",MONTH(A187))</f>
      </c>
      <c r="K187" s="14">
        <f>IF(A187="","",YEAR(A187))</f>
      </c>
    </row>
    <row r="188" spans="1:11" x14ac:dyDescent="0.25">
      <c r="A188" s="11"/>
      <c r="B188" s="9"/>
      <c r="C188" s="12"/>
      <c r="D188" s="12"/>
      <c r="E188" s="12"/>
      <c r="F188" s="12"/>
      <c r="G188" s="13">
        <f>IF(A188="","",N(C188)+N(D188))</f>
      </c>
      <c r="H188" s="13">
        <f>IF(A188="","",G188*IFERROR(INDEX(Settings!$B$2:$B$16,MATCH(B188,Settings!$A$2:$A$16,0)),0))</f>
      </c>
      <c r="I188" s="13">
        <f>IF(A188="","",G188-H188-N(E188)-N(F188))</f>
      </c>
      <c r="J188" s="14">
        <f>IF(A188="","",MONTH(A188))</f>
      </c>
      <c r="K188" s="14">
        <f>IF(A188="","",YEAR(A188))</f>
      </c>
    </row>
    <row r="189" spans="1:11" x14ac:dyDescent="0.25">
      <c r="A189" s="11"/>
      <c r="B189" s="9"/>
      <c r="C189" s="12"/>
      <c r="D189" s="12"/>
      <c r="E189" s="12"/>
      <c r="F189" s="12"/>
      <c r="G189" s="13">
        <f>IF(A189="","",N(C189)+N(D189))</f>
      </c>
      <c r="H189" s="13">
        <f>IF(A189="","",G189*IFERROR(INDEX(Settings!$B$2:$B$16,MATCH(B189,Settings!$A$2:$A$16,0)),0))</f>
      </c>
      <c r="I189" s="13">
        <f>IF(A189="","",G189-H189-N(E189)-N(F189))</f>
      </c>
      <c r="J189" s="14">
        <f>IF(A189="","",MONTH(A189))</f>
      </c>
      <c r="K189" s="14">
        <f>IF(A189="","",YEAR(A189))</f>
      </c>
    </row>
    <row r="190" spans="1:11" x14ac:dyDescent="0.25">
      <c r="A190" s="11"/>
      <c r="B190" s="9"/>
      <c r="C190" s="12"/>
      <c r="D190" s="12"/>
      <c r="E190" s="12"/>
      <c r="F190" s="12"/>
      <c r="G190" s="13">
        <f>IF(A190="","",N(C190)+N(D190))</f>
      </c>
      <c r="H190" s="13">
        <f>IF(A190="","",G190*IFERROR(INDEX(Settings!$B$2:$B$16,MATCH(B190,Settings!$A$2:$A$16,0)),0))</f>
      </c>
      <c r="I190" s="13">
        <f>IF(A190="","",G190-H190-N(E190)-N(F190))</f>
      </c>
      <c r="J190" s="14">
        <f>IF(A190="","",MONTH(A190))</f>
      </c>
      <c r="K190" s="14">
        <f>IF(A190="","",YEAR(A190))</f>
      </c>
    </row>
    <row r="191" spans="1:11" x14ac:dyDescent="0.25">
      <c r="A191" s="11"/>
      <c r="B191" s="9"/>
      <c r="C191" s="12"/>
      <c r="D191" s="12"/>
      <c r="E191" s="12"/>
      <c r="F191" s="12"/>
      <c r="G191" s="13">
        <f>IF(A191="","",N(C191)+N(D191))</f>
      </c>
      <c r="H191" s="13">
        <f>IF(A191="","",G191*IFERROR(INDEX(Settings!$B$2:$B$16,MATCH(B191,Settings!$A$2:$A$16,0)),0))</f>
      </c>
      <c r="I191" s="13">
        <f>IF(A191="","",G191-H191-N(E191)-N(F191))</f>
      </c>
      <c r="J191" s="14">
        <f>IF(A191="","",MONTH(A191))</f>
      </c>
      <c r="K191" s="14">
        <f>IF(A191="","",YEAR(A191))</f>
      </c>
    </row>
    <row r="192" spans="1:11" x14ac:dyDescent="0.25">
      <c r="A192" s="11"/>
      <c r="B192" s="9"/>
      <c r="C192" s="12"/>
      <c r="D192" s="12"/>
      <c r="E192" s="12"/>
      <c r="F192" s="12"/>
      <c r="G192" s="13">
        <f>IF(A192="","",N(C192)+N(D192))</f>
      </c>
      <c r="H192" s="13">
        <f>IF(A192="","",G192*IFERROR(INDEX(Settings!$B$2:$B$16,MATCH(B192,Settings!$A$2:$A$16,0)),0))</f>
      </c>
      <c r="I192" s="13">
        <f>IF(A192="","",G192-H192-N(E192)-N(F192))</f>
      </c>
      <c r="J192" s="14">
        <f>IF(A192="","",MONTH(A192))</f>
      </c>
      <c r="K192" s="14">
        <f>IF(A192="","",YEAR(A192))</f>
      </c>
    </row>
    <row r="193" spans="1:11" x14ac:dyDescent="0.25">
      <c r="A193" s="11"/>
      <c r="B193" s="9"/>
      <c r="C193" s="12"/>
      <c r="D193" s="12"/>
      <c r="E193" s="12"/>
      <c r="F193" s="12"/>
      <c r="G193" s="13">
        <f>IF(A193="","",N(C193)+N(D193))</f>
      </c>
      <c r="H193" s="13">
        <f>IF(A193="","",G193*IFERROR(INDEX(Settings!$B$2:$B$16,MATCH(B193,Settings!$A$2:$A$16,0)),0))</f>
      </c>
      <c r="I193" s="13">
        <f>IF(A193="","",G193-H193-N(E193)-N(F193))</f>
      </c>
      <c r="J193" s="14">
        <f>IF(A193="","",MONTH(A193))</f>
      </c>
      <c r="K193" s="14">
        <f>IF(A193="","",YEAR(A193))</f>
      </c>
    </row>
    <row r="194" spans="1:11" x14ac:dyDescent="0.25">
      <c r="A194" s="11"/>
      <c r="B194" s="9"/>
      <c r="C194" s="12"/>
      <c r="D194" s="12"/>
      <c r="E194" s="12"/>
      <c r="F194" s="12"/>
      <c r="G194" s="13">
        <f>IF(A194="","",N(C194)+N(D194))</f>
      </c>
      <c r="H194" s="13">
        <f>IF(A194="","",G194*IFERROR(INDEX(Settings!$B$2:$B$16,MATCH(B194,Settings!$A$2:$A$16,0)),0))</f>
      </c>
      <c r="I194" s="13">
        <f>IF(A194="","",G194-H194-N(E194)-N(F194))</f>
      </c>
      <c r="J194" s="14">
        <f>IF(A194="","",MONTH(A194))</f>
      </c>
      <c r="K194" s="14">
        <f>IF(A194="","",YEAR(A194))</f>
      </c>
    </row>
    <row r="195" spans="1:11" x14ac:dyDescent="0.25">
      <c r="A195" s="11"/>
      <c r="B195" s="9"/>
      <c r="C195" s="12"/>
      <c r="D195" s="12"/>
      <c r="E195" s="12"/>
      <c r="F195" s="12"/>
      <c r="G195" s="13">
        <f>IF(A195="","",N(C195)+N(D195))</f>
      </c>
      <c r="H195" s="13">
        <f>IF(A195="","",G195*IFERROR(INDEX(Settings!$B$2:$B$16,MATCH(B195,Settings!$A$2:$A$16,0)),0))</f>
      </c>
      <c r="I195" s="13">
        <f>IF(A195="","",G195-H195-N(E195)-N(F195))</f>
      </c>
      <c r="J195" s="14">
        <f>IF(A195="","",MONTH(A195))</f>
      </c>
      <c r="K195" s="14">
        <f>IF(A195="","",YEAR(A195))</f>
      </c>
    </row>
    <row r="196" spans="1:11" x14ac:dyDescent="0.25">
      <c r="A196" s="11"/>
      <c r="B196" s="9"/>
      <c r="C196" s="12"/>
      <c r="D196" s="12"/>
      <c r="E196" s="12"/>
      <c r="F196" s="12"/>
      <c r="G196" s="13">
        <f>IF(A196="","",N(C196)+N(D196))</f>
      </c>
      <c r="H196" s="13">
        <f>IF(A196="","",G196*IFERROR(INDEX(Settings!$B$2:$B$16,MATCH(B196,Settings!$A$2:$A$16,0)),0))</f>
      </c>
      <c r="I196" s="13">
        <f>IF(A196="","",G196-H196-N(E196)-N(F196))</f>
      </c>
      <c r="J196" s="14">
        <f>IF(A196="","",MONTH(A196))</f>
      </c>
      <c r="K196" s="14">
        <f>IF(A196="","",YEAR(A196))</f>
      </c>
    </row>
    <row r="197" spans="1:11" x14ac:dyDescent="0.25">
      <c r="A197" s="11"/>
      <c r="B197" s="9"/>
      <c r="C197" s="12"/>
      <c r="D197" s="12"/>
      <c r="E197" s="12"/>
      <c r="F197" s="12"/>
      <c r="G197" s="13">
        <f>IF(A197="","",N(C197)+N(D197))</f>
      </c>
      <c r="H197" s="13">
        <f>IF(A197="","",G197*IFERROR(INDEX(Settings!$B$2:$B$16,MATCH(B197,Settings!$A$2:$A$16,0)),0))</f>
      </c>
      <c r="I197" s="13">
        <f>IF(A197="","",G197-H197-N(E197)-N(F197))</f>
      </c>
      <c r="J197" s="14">
        <f>IF(A197="","",MONTH(A197))</f>
      </c>
      <c r="K197" s="14">
        <f>IF(A197="","",YEAR(A197))</f>
      </c>
    </row>
    <row r="198" spans="1:11" x14ac:dyDescent="0.25">
      <c r="A198" s="11"/>
      <c r="B198" s="9"/>
      <c r="C198" s="12"/>
      <c r="D198" s="12"/>
      <c r="E198" s="12"/>
      <c r="F198" s="12"/>
      <c r="G198" s="13">
        <f>IF(A198="","",N(C198)+N(D198))</f>
      </c>
      <c r="H198" s="13">
        <f>IF(A198="","",G198*IFERROR(INDEX(Settings!$B$2:$B$16,MATCH(B198,Settings!$A$2:$A$16,0)),0))</f>
      </c>
      <c r="I198" s="13">
        <f>IF(A198="","",G198-H198-N(E198)-N(F198))</f>
      </c>
      <c r="J198" s="14">
        <f>IF(A198="","",MONTH(A198))</f>
      </c>
      <c r="K198" s="14">
        <f>IF(A198="","",YEAR(A198))</f>
      </c>
    </row>
    <row r="199" spans="1:11" x14ac:dyDescent="0.25">
      <c r="A199" s="11"/>
      <c r="B199" s="9"/>
      <c r="C199" s="12"/>
      <c r="D199" s="12"/>
      <c r="E199" s="12"/>
      <c r="F199" s="12"/>
      <c r="G199" s="13">
        <f>IF(A199="","",N(C199)+N(D199))</f>
      </c>
      <c r="H199" s="13">
        <f>IF(A199="","",G199*IFERROR(INDEX(Settings!$B$2:$B$16,MATCH(B199,Settings!$A$2:$A$16,0)),0))</f>
      </c>
      <c r="I199" s="13">
        <f>IF(A199="","",G199-H199-N(E199)-N(F199))</f>
      </c>
      <c r="J199" s="14">
        <f>IF(A199="","",MONTH(A199))</f>
      </c>
      <c r="K199" s="14">
        <f>IF(A199="","",YEAR(A199))</f>
      </c>
    </row>
    <row r="200" spans="1:11" x14ac:dyDescent="0.25">
      <c r="A200" s="11"/>
      <c r="B200" s="9"/>
      <c r="C200" s="12"/>
      <c r="D200" s="12"/>
      <c r="E200" s="12"/>
      <c r="F200" s="12"/>
      <c r="G200" s="13">
        <f>IF(A200="","",N(C200)+N(D200))</f>
      </c>
      <c r="H200" s="13">
        <f>IF(A200="","",G200*IFERROR(INDEX(Settings!$B$2:$B$16,MATCH(B200,Settings!$A$2:$A$16,0)),0))</f>
      </c>
      <c r="I200" s="13">
        <f>IF(A200="","",G200-H200-N(E200)-N(F200))</f>
      </c>
      <c r="J200" s="14">
        <f>IF(A200="","",MONTH(A200))</f>
      </c>
      <c r="K200" s="14">
        <f>IF(A200="","",YEAR(A200))</f>
      </c>
    </row>
    <row r="201" spans="1:11" x14ac:dyDescent="0.25">
      <c r="A201" s="11"/>
      <c r="B201" s="9"/>
      <c r="C201" s="12"/>
      <c r="D201" s="12"/>
      <c r="E201" s="12"/>
      <c r="F201" s="12"/>
      <c r="G201" s="13">
        <f>IF(A201="","",N(C201)+N(D201))</f>
      </c>
      <c r="H201" s="13">
        <f>IF(A201="","",G201*IFERROR(INDEX(Settings!$B$2:$B$16,MATCH(B201,Settings!$A$2:$A$16,0)),0))</f>
      </c>
      <c r="I201" s="13">
        <f>IF(A201="","",G201-H201-N(E201)-N(F201))</f>
      </c>
      <c r="J201" s="14">
        <f>IF(A201="","",MONTH(A201))</f>
      </c>
      <c r="K201" s="14">
        <f>IF(A201="","",YEAR(A201))</f>
      </c>
    </row>
    <row r="202" spans="1:11" x14ac:dyDescent="0.25">
      <c r="A202" s="11"/>
      <c r="B202" s="9"/>
      <c r="C202" s="12"/>
      <c r="D202" s="12"/>
      <c r="E202" s="12"/>
      <c r="F202" s="12"/>
      <c r="G202" s="13">
        <f>IF(A202="","",N(C202)+N(D202))</f>
      </c>
      <c r="H202" s="13">
        <f>IF(A202="","",G202*IFERROR(INDEX(Settings!$B$2:$B$16,MATCH(B202,Settings!$A$2:$A$16,0)),0))</f>
      </c>
      <c r="I202" s="13">
        <f>IF(A202="","",G202-H202-N(E202)-N(F202))</f>
      </c>
      <c r="J202" s="14">
        <f>IF(A202="","",MONTH(A202))</f>
      </c>
      <c r="K202" s="14">
        <f>IF(A202="","",YEAR(A202))</f>
      </c>
    </row>
    <row r="203" spans="1:11" x14ac:dyDescent="0.25">
      <c r="A203" s="11"/>
      <c r="B203" s="9"/>
      <c r="C203" s="12"/>
      <c r="D203" s="12"/>
      <c r="E203" s="12"/>
      <c r="F203" s="12"/>
      <c r="G203" s="13">
        <f>IF(A203="","",N(C203)+N(D203))</f>
      </c>
      <c r="H203" s="13">
        <f>IF(A203="","",G203*IFERROR(INDEX(Settings!$B$2:$B$16,MATCH(B203,Settings!$A$2:$A$16,0)),0))</f>
      </c>
      <c r="I203" s="13">
        <f>IF(A203="","",G203-H203-N(E203)-N(F203))</f>
      </c>
      <c r="J203" s="14">
        <f>IF(A203="","",MONTH(A203))</f>
      </c>
      <c r="K203" s="14">
        <f>IF(A203="","",YEAR(A203))</f>
      </c>
    </row>
    <row r="204" spans="1:11" x14ac:dyDescent="0.25">
      <c r="A204" s="11"/>
      <c r="B204" s="9"/>
      <c r="C204" s="12"/>
      <c r="D204" s="12"/>
      <c r="E204" s="12"/>
      <c r="F204" s="12"/>
      <c r="G204" s="13">
        <f>IF(A204="","",N(C204)+N(D204))</f>
      </c>
      <c r="H204" s="13">
        <f>IF(A204="","",G204*IFERROR(INDEX(Settings!$B$2:$B$16,MATCH(B204,Settings!$A$2:$A$16,0)),0))</f>
      </c>
      <c r="I204" s="13">
        <f>IF(A204="","",G204-H204-N(E204)-N(F204))</f>
      </c>
      <c r="J204" s="14">
        <f>IF(A204="","",MONTH(A204))</f>
      </c>
      <c r="K204" s="14">
        <f>IF(A204="","",YEAR(A204))</f>
      </c>
    </row>
    <row r="205" spans="1:11" x14ac:dyDescent="0.25">
      <c r="A205" s="11"/>
      <c r="B205" s="9"/>
      <c r="C205" s="12"/>
      <c r="D205" s="12"/>
      <c r="E205" s="12"/>
      <c r="F205" s="12"/>
      <c r="G205" s="13">
        <f>IF(A205="","",N(C205)+N(D205))</f>
      </c>
      <c r="H205" s="13">
        <f>IF(A205="","",G205*IFERROR(INDEX(Settings!$B$2:$B$16,MATCH(B205,Settings!$A$2:$A$16,0)),0))</f>
      </c>
      <c r="I205" s="13">
        <f>IF(A205="","",G205-H205-N(E205)-N(F205))</f>
      </c>
      <c r="J205" s="14">
        <f>IF(A205="","",MONTH(A205))</f>
      </c>
      <c r="K205" s="14">
        <f>IF(A205="","",YEAR(A205))</f>
      </c>
    </row>
    <row r="206" spans="1:11" x14ac:dyDescent="0.25">
      <c r="A206" s="11"/>
      <c r="B206" s="9"/>
      <c r="C206" s="12"/>
      <c r="D206" s="12"/>
      <c r="E206" s="12"/>
      <c r="F206" s="12"/>
      <c r="G206" s="13">
        <f>IF(A206="","",N(C206)+N(D206))</f>
      </c>
      <c r="H206" s="13">
        <f>IF(A206="","",G206*IFERROR(INDEX(Settings!$B$2:$B$16,MATCH(B206,Settings!$A$2:$A$16,0)),0))</f>
      </c>
      <c r="I206" s="13">
        <f>IF(A206="","",G206-H206-N(E206)-N(F206))</f>
      </c>
      <c r="J206" s="14">
        <f>IF(A206="","",MONTH(A206))</f>
      </c>
      <c r="K206" s="14">
        <f>IF(A206="","",YEAR(A206))</f>
      </c>
    </row>
    <row r="207" spans="1:11" x14ac:dyDescent="0.25">
      <c r="A207" s="11"/>
      <c r="B207" s="9"/>
      <c r="C207" s="12"/>
      <c r="D207" s="12"/>
      <c r="E207" s="12"/>
      <c r="F207" s="12"/>
      <c r="G207" s="13">
        <f>IF(A207="","",N(C207)+N(D207))</f>
      </c>
      <c r="H207" s="13">
        <f>IF(A207="","",G207*IFERROR(INDEX(Settings!$B$2:$B$16,MATCH(B207,Settings!$A$2:$A$16,0)),0))</f>
      </c>
      <c r="I207" s="13">
        <f>IF(A207="","",G207-H207-N(E207)-N(F207))</f>
      </c>
      <c r="J207" s="14">
        <f>IF(A207="","",MONTH(A207))</f>
      </c>
      <c r="K207" s="14">
        <f>IF(A207="","",YEAR(A207))</f>
      </c>
    </row>
    <row r="208" spans="1:11" x14ac:dyDescent="0.25">
      <c r="A208" s="11"/>
      <c r="B208" s="9"/>
      <c r="C208" s="12"/>
      <c r="D208" s="12"/>
      <c r="E208" s="12"/>
      <c r="F208" s="12"/>
      <c r="G208" s="13">
        <f>IF(A208="","",N(C208)+N(D208))</f>
      </c>
      <c r="H208" s="13">
        <f>IF(A208="","",G208*IFERROR(INDEX(Settings!$B$2:$B$16,MATCH(B208,Settings!$A$2:$A$16,0)),0))</f>
      </c>
      <c r="I208" s="13">
        <f>IF(A208="","",G208-H208-N(E208)-N(F208))</f>
      </c>
      <c r="J208" s="14">
        <f>IF(A208="","",MONTH(A208))</f>
      </c>
      <c r="K208" s="14">
        <f>IF(A208="","",YEAR(A208))</f>
      </c>
    </row>
    <row r="209" spans="1:11" x14ac:dyDescent="0.25">
      <c r="A209" s="11"/>
      <c r="B209" s="9"/>
      <c r="C209" s="12"/>
      <c r="D209" s="12"/>
      <c r="E209" s="12"/>
      <c r="F209" s="12"/>
      <c r="G209" s="13">
        <f>IF(A209="","",N(C209)+N(D209))</f>
      </c>
      <c r="H209" s="13">
        <f>IF(A209="","",G209*IFERROR(INDEX(Settings!$B$2:$B$16,MATCH(B209,Settings!$A$2:$A$16,0)),0))</f>
      </c>
      <c r="I209" s="13">
        <f>IF(A209="","",G209-H209-N(E209)-N(F209))</f>
      </c>
      <c r="J209" s="14">
        <f>IF(A209="","",MONTH(A209))</f>
      </c>
      <c r="K209" s="14">
        <f>IF(A209="","",YEAR(A209))</f>
      </c>
    </row>
    <row r="210" spans="1:11" x14ac:dyDescent="0.25">
      <c r="A210" s="11"/>
      <c r="B210" s="9"/>
      <c r="C210" s="12"/>
      <c r="D210" s="12"/>
      <c r="E210" s="12"/>
      <c r="F210" s="12"/>
      <c r="G210" s="13">
        <f>IF(A210="","",N(C210)+N(D210))</f>
      </c>
      <c r="H210" s="13">
        <f>IF(A210="","",G210*IFERROR(INDEX(Settings!$B$2:$B$16,MATCH(B210,Settings!$A$2:$A$16,0)),0))</f>
      </c>
      <c r="I210" s="13">
        <f>IF(A210="","",G210-H210-N(E210)-N(F210))</f>
      </c>
      <c r="J210" s="14">
        <f>IF(A210="","",MONTH(A210))</f>
      </c>
      <c r="K210" s="14">
        <f>IF(A210="","",YEAR(A210))</f>
      </c>
    </row>
    <row r="211" spans="1:11" x14ac:dyDescent="0.25">
      <c r="A211" s="11"/>
      <c r="B211" s="9"/>
      <c r="C211" s="12"/>
      <c r="D211" s="12"/>
      <c r="E211" s="12"/>
      <c r="F211" s="12"/>
      <c r="G211" s="13">
        <f>IF(A211="","",N(C211)+N(D211))</f>
      </c>
      <c r="H211" s="13">
        <f>IF(A211="","",G211*IFERROR(INDEX(Settings!$B$2:$B$16,MATCH(B211,Settings!$A$2:$A$16,0)),0))</f>
      </c>
      <c r="I211" s="13">
        <f>IF(A211="","",G211-H211-N(E211)-N(F211))</f>
      </c>
      <c r="J211" s="14">
        <f>IF(A211="","",MONTH(A211))</f>
      </c>
      <c r="K211" s="14">
        <f>IF(A211="","",YEAR(A211))</f>
      </c>
    </row>
    <row r="212" spans="1:11" x14ac:dyDescent="0.25">
      <c r="A212" s="11"/>
      <c r="B212" s="9"/>
      <c r="C212" s="12"/>
      <c r="D212" s="12"/>
      <c r="E212" s="12"/>
      <c r="F212" s="12"/>
      <c r="G212" s="13">
        <f>IF(A212="","",N(C212)+N(D212))</f>
      </c>
      <c r="H212" s="13">
        <f>IF(A212="","",G212*IFERROR(INDEX(Settings!$B$2:$B$16,MATCH(B212,Settings!$A$2:$A$16,0)),0))</f>
      </c>
      <c r="I212" s="13">
        <f>IF(A212="","",G212-H212-N(E212)-N(F212))</f>
      </c>
      <c r="J212" s="14">
        <f>IF(A212="","",MONTH(A212))</f>
      </c>
      <c r="K212" s="14">
        <f>IF(A212="","",YEAR(A212))</f>
      </c>
    </row>
    <row r="213" spans="1:11" x14ac:dyDescent="0.25">
      <c r="A213" s="11"/>
      <c r="B213" s="9"/>
      <c r="C213" s="12"/>
      <c r="D213" s="12"/>
      <c r="E213" s="12"/>
      <c r="F213" s="12"/>
      <c r="G213" s="13">
        <f>IF(A213="","",N(C213)+N(D213))</f>
      </c>
      <c r="H213" s="13">
        <f>IF(A213="","",G213*IFERROR(INDEX(Settings!$B$2:$B$16,MATCH(B213,Settings!$A$2:$A$16,0)),0))</f>
      </c>
      <c r="I213" s="13">
        <f>IF(A213="","",G213-H213-N(E213)-N(F213))</f>
      </c>
      <c r="J213" s="14">
        <f>IF(A213="","",MONTH(A213))</f>
      </c>
      <c r="K213" s="14">
        <f>IF(A213="","",YEAR(A213))</f>
      </c>
    </row>
    <row r="214" spans="1:11" x14ac:dyDescent="0.25">
      <c r="A214" s="11"/>
      <c r="B214" s="9"/>
      <c r="C214" s="12"/>
      <c r="D214" s="12"/>
      <c r="E214" s="12"/>
      <c r="F214" s="12"/>
      <c r="G214" s="13">
        <f>IF(A214="","",N(C214)+N(D214))</f>
      </c>
      <c r="H214" s="13">
        <f>IF(A214="","",G214*IFERROR(INDEX(Settings!$B$2:$B$16,MATCH(B214,Settings!$A$2:$A$16,0)),0))</f>
      </c>
      <c r="I214" s="13">
        <f>IF(A214="","",G214-H214-N(E214)-N(F214))</f>
      </c>
      <c r="J214" s="14">
        <f>IF(A214="","",MONTH(A214))</f>
      </c>
      <c r="K214" s="14">
        <f>IF(A214="","",YEAR(A214))</f>
      </c>
    </row>
    <row r="215" spans="1:11" x14ac:dyDescent="0.25">
      <c r="A215" s="11"/>
      <c r="B215" s="9"/>
      <c r="C215" s="12"/>
      <c r="D215" s="12"/>
      <c r="E215" s="12"/>
      <c r="F215" s="12"/>
      <c r="G215" s="13">
        <f>IF(A215="","",N(C215)+N(D215))</f>
      </c>
      <c r="H215" s="13">
        <f>IF(A215="","",G215*IFERROR(INDEX(Settings!$B$2:$B$16,MATCH(B215,Settings!$A$2:$A$16,0)),0))</f>
      </c>
      <c r="I215" s="13">
        <f>IF(A215="","",G215-H215-N(E215)-N(F215))</f>
      </c>
      <c r="J215" s="14">
        <f>IF(A215="","",MONTH(A215))</f>
      </c>
      <c r="K215" s="14">
        <f>IF(A215="","",YEAR(A215))</f>
      </c>
    </row>
    <row r="216" spans="1:11" x14ac:dyDescent="0.25">
      <c r="A216" s="11"/>
      <c r="B216" s="9"/>
      <c r="C216" s="12"/>
      <c r="D216" s="12"/>
      <c r="E216" s="12"/>
      <c r="F216" s="12"/>
      <c r="G216" s="13">
        <f>IF(A216="","",N(C216)+N(D216))</f>
      </c>
      <c r="H216" s="13">
        <f>IF(A216="","",G216*IFERROR(INDEX(Settings!$B$2:$B$16,MATCH(B216,Settings!$A$2:$A$16,0)),0))</f>
      </c>
      <c r="I216" s="13">
        <f>IF(A216="","",G216-H216-N(E216)-N(F216))</f>
      </c>
      <c r="J216" s="14">
        <f>IF(A216="","",MONTH(A216))</f>
      </c>
      <c r="K216" s="14">
        <f>IF(A216="","",YEAR(A216))</f>
      </c>
    </row>
    <row r="217" spans="1:11" x14ac:dyDescent="0.25">
      <c r="A217" s="11"/>
      <c r="B217" s="9"/>
      <c r="C217" s="12"/>
      <c r="D217" s="12"/>
      <c r="E217" s="12"/>
      <c r="F217" s="12"/>
      <c r="G217" s="13">
        <f>IF(A217="","",N(C217)+N(D217))</f>
      </c>
      <c r="H217" s="13">
        <f>IF(A217="","",G217*IFERROR(INDEX(Settings!$B$2:$B$16,MATCH(B217,Settings!$A$2:$A$16,0)),0))</f>
      </c>
      <c r="I217" s="13">
        <f>IF(A217="","",G217-H217-N(E217)-N(F217))</f>
      </c>
      <c r="J217" s="14">
        <f>IF(A217="","",MONTH(A217))</f>
      </c>
      <c r="K217" s="14">
        <f>IF(A217="","",YEAR(A217))</f>
      </c>
    </row>
    <row r="218" spans="1:11" x14ac:dyDescent="0.25">
      <c r="A218" s="11"/>
      <c r="B218" s="9"/>
      <c r="C218" s="12"/>
      <c r="D218" s="12"/>
      <c r="E218" s="12"/>
      <c r="F218" s="12"/>
      <c r="G218" s="13">
        <f>IF(A218="","",N(C218)+N(D218))</f>
      </c>
      <c r="H218" s="13">
        <f>IF(A218="","",G218*IFERROR(INDEX(Settings!$B$2:$B$16,MATCH(B218,Settings!$A$2:$A$16,0)),0))</f>
      </c>
      <c r="I218" s="13">
        <f>IF(A218="","",G218-H218-N(E218)-N(F218))</f>
      </c>
      <c r="J218" s="14">
        <f>IF(A218="","",MONTH(A218))</f>
      </c>
      <c r="K218" s="14">
        <f>IF(A218="","",YEAR(A218))</f>
      </c>
    </row>
    <row r="219" spans="1:11" x14ac:dyDescent="0.25">
      <c r="A219" s="11"/>
      <c r="B219" s="9"/>
      <c r="C219" s="12"/>
      <c r="D219" s="12"/>
      <c r="E219" s="12"/>
      <c r="F219" s="12"/>
      <c r="G219" s="13">
        <f>IF(A219="","",N(C219)+N(D219))</f>
      </c>
      <c r="H219" s="13">
        <f>IF(A219="","",G219*IFERROR(INDEX(Settings!$B$2:$B$16,MATCH(B219,Settings!$A$2:$A$16,0)),0))</f>
      </c>
      <c r="I219" s="13">
        <f>IF(A219="","",G219-H219-N(E219)-N(F219))</f>
      </c>
      <c r="J219" s="14">
        <f>IF(A219="","",MONTH(A219))</f>
      </c>
      <c r="K219" s="14">
        <f>IF(A219="","",YEAR(A219))</f>
      </c>
    </row>
    <row r="220" spans="1:11" x14ac:dyDescent="0.25">
      <c r="A220" s="11"/>
      <c r="B220" s="9"/>
      <c r="C220" s="12"/>
      <c r="D220" s="12"/>
      <c r="E220" s="12"/>
      <c r="F220" s="12"/>
      <c r="G220" s="13">
        <f>IF(A220="","",N(C220)+N(D220))</f>
      </c>
      <c r="H220" s="13">
        <f>IF(A220="","",G220*IFERROR(INDEX(Settings!$B$2:$B$16,MATCH(B220,Settings!$A$2:$A$16,0)),0))</f>
      </c>
      <c r="I220" s="13">
        <f>IF(A220="","",G220-H220-N(E220)-N(F220))</f>
      </c>
      <c r="J220" s="14">
        <f>IF(A220="","",MONTH(A220))</f>
      </c>
      <c r="K220" s="14">
        <f>IF(A220="","",YEAR(A220))</f>
      </c>
    </row>
    <row r="221" spans="1:11" x14ac:dyDescent="0.25">
      <c r="A221" s="11"/>
      <c r="B221" s="9"/>
      <c r="C221" s="12"/>
      <c r="D221" s="12"/>
      <c r="E221" s="12"/>
      <c r="F221" s="12"/>
      <c r="G221" s="13">
        <f>IF(A221="","",N(C221)+N(D221))</f>
      </c>
      <c r="H221" s="13">
        <f>IF(A221="","",G221*IFERROR(INDEX(Settings!$B$2:$B$16,MATCH(B221,Settings!$A$2:$A$16,0)),0))</f>
      </c>
      <c r="I221" s="13">
        <f>IF(A221="","",G221-H221-N(E221)-N(F221))</f>
      </c>
      <c r="J221" s="14">
        <f>IF(A221="","",MONTH(A221))</f>
      </c>
      <c r="K221" s="14">
        <f>IF(A221="","",YEAR(A221))</f>
      </c>
    </row>
    <row r="222" spans="1:11" x14ac:dyDescent="0.25">
      <c r="A222" s="11"/>
      <c r="B222" s="9"/>
      <c r="C222" s="12"/>
      <c r="D222" s="12"/>
      <c r="E222" s="12"/>
      <c r="F222" s="12"/>
      <c r="G222" s="13">
        <f>IF(A222="","",N(C222)+N(D222))</f>
      </c>
      <c r="H222" s="13">
        <f>IF(A222="","",G222*IFERROR(INDEX(Settings!$B$2:$B$16,MATCH(B222,Settings!$A$2:$A$16,0)),0))</f>
      </c>
      <c r="I222" s="13">
        <f>IF(A222="","",G222-H222-N(E222)-N(F222))</f>
      </c>
      <c r="J222" s="14">
        <f>IF(A222="","",MONTH(A222))</f>
      </c>
      <c r="K222" s="14">
        <f>IF(A222="","",YEAR(A222))</f>
      </c>
    </row>
    <row r="223" spans="1:11" x14ac:dyDescent="0.25">
      <c r="A223" s="11"/>
      <c r="B223" s="9"/>
      <c r="C223" s="12"/>
      <c r="D223" s="12"/>
      <c r="E223" s="12"/>
      <c r="F223" s="12"/>
      <c r="G223" s="13">
        <f>IF(A223="","",N(C223)+N(D223))</f>
      </c>
      <c r="H223" s="13">
        <f>IF(A223="","",G223*IFERROR(INDEX(Settings!$B$2:$B$16,MATCH(B223,Settings!$A$2:$A$16,0)),0))</f>
      </c>
      <c r="I223" s="13">
        <f>IF(A223="","",G223-H223-N(E223)-N(F223))</f>
      </c>
      <c r="J223" s="14">
        <f>IF(A223="","",MONTH(A223))</f>
      </c>
      <c r="K223" s="14">
        <f>IF(A223="","",YEAR(A223))</f>
      </c>
    </row>
    <row r="224" spans="1:11" x14ac:dyDescent="0.25">
      <c r="A224" s="11"/>
      <c r="B224" s="9"/>
      <c r="C224" s="12"/>
      <c r="D224" s="12"/>
      <c r="E224" s="12"/>
      <c r="F224" s="12"/>
      <c r="G224" s="13">
        <f>IF(A224="","",N(C224)+N(D224))</f>
      </c>
      <c r="H224" s="13">
        <f>IF(A224="","",G224*IFERROR(INDEX(Settings!$B$2:$B$16,MATCH(B224,Settings!$A$2:$A$16,0)),0))</f>
      </c>
      <c r="I224" s="13">
        <f>IF(A224="","",G224-H224-N(E224)-N(F224))</f>
      </c>
      <c r="J224" s="14">
        <f>IF(A224="","",MONTH(A224))</f>
      </c>
      <c r="K224" s="14">
        <f>IF(A224="","",YEAR(A224))</f>
      </c>
    </row>
    <row r="225" spans="1:11" x14ac:dyDescent="0.25">
      <c r="A225" s="11"/>
      <c r="B225" s="9"/>
      <c r="C225" s="12"/>
      <c r="D225" s="12"/>
      <c r="E225" s="12"/>
      <c r="F225" s="12"/>
      <c r="G225" s="13">
        <f>IF(A225="","",N(C225)+N(D225))</f>
      </c>
      <c r="H225" s="13">
        <f>IF(A225="","",G225*IFERROR(INDEX(Settings!$B$2:$B$16,MATCH(B225,Settings!$A$2:$A$16,0)),0))</f>
      </c>
      <c r="I225" s="13">
        <f>IF(A225="","",G225-H225-N(E225)-N(F225))</f>
      </c>
      <c r="J225" s="14">
        <f>IF(A225="","",MONTH(A225))</f>
      </c>
      <c r="K225" s="14">
        <f>IF(A225="","",YEAR(A225))</f>
      </c>
    </row>
    <row r="226" spans="1:11" x14ac:dyDescent="0.25">
      <c r="A226" s="11"/>
      <c r="B226" s="9"/>
      <c r="C226" s="12"/>
      <c r="D226" s="12"/>
      <c r="E226" s="12"/>
      <c r="F226" s="12"/>
      <c r="G226" s="13">
        <f>IF(A226="","",N(C226)+N(D226))</f>
      </c>
      <c r="H226" s="13">
        <f>IF(A226="","",G226*IFERROR(INDEX(Settings!$B$2:$B$16,MATCH(B226,Settings!$A$2:$A$16,0)),0))</f>
      </c>
      <c r="I226" s="13">
        <f>IF(A226="","",G226-H226-N(E226)-N(F226))</f>
      </c>
      <c r="J226" s="14">
        <f>IF(A226="","",MONTH(A226))</f>
      </c>
      <c r="K226" s="14">
        <f>IF(A226="","",YEAR(A226))</f>
      </c>
    </row>
    <row r="227" spans="1:11" x14ac:dyDescent="0.25">
      <c r="A227" s="11"/>
      <c r="B227" s="9"/>
      <c r="C227" s="12"/>
      <c r="D227" s="12"/>
      <c r="E227" s="12"/>
      <c r="F227" s="12"/>
      <c r="G227" s="13">
        <f>IF(A227="","",N(C227)+N(D227))</f>
      </c>
      <c r="H227" s="13">
        <f>IF(A227="","",G227*IFERROR(INDEX(Settings!$B$2:$B$16,MATCH(B227,Settings!$A$2:$A$16,0)),0))</f>
      </c>
      <c r="I227" s="13">
        <f>IF(A227="","",G227-H227-N(E227)-N(F227))</f>
      </c>
      <c r="J227" s="14">
        <f>IF(A227="","",MONTH(A227))</f>
      </c>
      <c r="K227" s="14">
        <f>IF(A227="","",YEAR(A227))</f>
      </c>
    </row>
    <row r="228" spans="1:11" x14ac:dyDescent="0.25">
      <c r="A228" s="11"/>
      <c r="B228" s="9"/>
      <c r="C228" s="12"/>
      <c r="D228" s="12"/>
      <c r="E228" s="12"/>
      <c r="F228" s="12"/>
      <c r="G228" s="13">
        <f>IF(A228="","",N(C228)+N(D228))</f>
      </c>
      <c r="H228" s="13">
        <f>IF(A228="","",G228*IFERROR(INDEX(Settings!$B$2:$B$16,MATCH(B228,Settings!$A$2:$A$16,0)),0))</f>
      </c>
      <c r="I228" s="13">
        <f>IF(A228="","",G228-H228-N(E228)-N(F228))</f>
      </c>
      <c r="J228" s="14">
        <f>IF(A228="","",MONTH(A228))</f>
      </c>
      <c r="K228" s="14">
        <f>IF(A228="","",YEAR(A228))</f>
      </c>
    </row>
    <row r="229" spans="1:11" x14ac:dyDescent="0.25">
      <c r="A229" s="11"/>
      <c r="B229" s="9"/>
      <c r="C229" s="12"/>
      <c r="D229" s="12"/>
      <c r="E229" s="12"/>
      <c r="F229" s="12"/>
      <c r="G229" s="13">
        <f>IF(A229="","",N(C229)+N(D229))</f>
      </c>
      <c r="H229" s="13">
        <f>IF(A229="","",G229*IFERROR(INDEX(Settings!$B$2:$B$16,MATCH(B229,Settings!$A$2:$A$16,0)),0))</f>
      </c>
      <c r="I229" s="13">
        <f>IF(A229="","",G229-H229-N(E229)-N(F229))</f>
      </c>
      <c r="J229" s="14">
        <f>IF(A229="","",MONTH(A229))</f>
      </c>
      <c r="K229" s="14">
        <f>IF(A229="","",YEAR(A229))</f>
      </c>
    </row>
    <row r="230" spans="1:11" x14ac:dyDescent="0.25">
      <c r="A230" s="11"/>
      <c r="B230" s="9"/>
      <c r="C230" s="12"/>
      <c r="D230" s="12"/>
      <c r="E230" s="12"/>
      <c r="F230" s="12"/>
      <c r="G230" s="13">
        <f>IF(A230="","",N(C230)+N(D230))</f>
      </c>
      <c r="H230" s="13">
        <f>IF(A230="","",G230*IFERROR(INDEX(Settings!$B$2:$B$16,MATCH(B230,Settings!$A$2:$A$16,0)),0))</f>
      </c>
      <c r="I230" s="13">
        <f>IF(A230="","",G230-H230-N(E230)-N(F230))</f>
      </c>
      <c r="J230" s="14">
        <f>IF(A230="","",MONTH(A230))</f>
      </c>
      <c r="K230" s="14">
        <f>IF(A230="","",YEAR(A230))</f>
      </c>
    </row>
    <row r="231" spans="1:11" x14ac:dyDescent="0.25">
      <c r="A231" s="11"/>
      <c r="B231" s="9"/>
      <c r="C231" s="12"/>
      <c r="D231" s="12"/>
      <c r="E231" s="12"/>
      <c r="F231" s="12"/>
      <c r="G231" s="13">
        <f>IF(A231="","",N(C231)+N(D231))</f>
      </c>
      <c r="H231" s="13">
        <f>IF(A231="","",G231*IFERROR(INDEX(Settings!$B$2:$B$16,MATCH(B231,Settings!$A$2:$A$16,0)),0))</f>
      </c>
      <c r="I231" s="13">
        <f>IF(A231="","",G231-H231-N(E231)-N(F231))</f>
      </c>
      <c r="J231" s="14">
        <f>IF(A231="","",MONTH(A231))</f>
      </c>
      <c r="K231" s="14">
        <f>IF(A231="","",YEAR(A231))</f>
      </c>
    </row>
    <row r="232" spans="1:11" x14ac:dyDescent="0.25">
      <c r="A232" s="11"/>
      <c r="B232" s="9"/>
      <c r="C232" s="12"/>
      <c r="D232" s="12"/>
      <c r="E232" s="12"/>
      <c r="F232" s="12"/>
      <c r="G232" s="13">
        <f>IF(A232="","",N(C232)+N(D232))</f>
      </c>
      <c r="H232" s="13">
        <f>IF(A232="","",G232*IFERROR(INDEX(Settings!$B$2:$B$16,MATCH(B232,Settings!$A$2:$A$16,0)),0))</f>
      </c>
      <c r="I232" s="13">
        <f>IF(A232="","",G232-H232-N(E232)-N(F232))</f>
      </c>
      <c r="J232" s="14">
        <f>IF(A232="","",MONTH(A232))</f>
      </c>
      <c r="K232" s="14">
        <f>IF(A232="","",YEAR(A232))</f>
      </c>
    </row>
    <row r="233" spans="1:11" x14ac:dyDescent="0.25">
      <c r="A233" s="11"/>
      <c r="B233" s="9"/>
      <c r="C233" s="12"/>
      <c r="D233" s="12"/>
      <c r="E233" s="12"/>
      <c r="F233" s="12"/>
      <c r="G233" s="13">
        <f>IF(A233="","",N(C233)+N(D233))</f>
      </c>
      <c r="H233" s="13">
        <f>IF(A233="","",G233*IFERROR(INDEX(Settings!$B$2:$B$16,MATCH(B233,Settings!$A$2:$A$16,0)),0))</f>
      </c>
      <c r="I233" s="13">
        <f>IF(A233="","",G233-H233-N(E233)-N(F233))</f>
      </c>
      <c r="J233" s="14">
        <f>IF(A233="","",MONTH(A233))</f>
      </c>
      <c r="K233" s="14">
        <f>IF(A233="","",YEAR(A233))</f>
      </c>
    </row>
    <row r="234" spans="1:11" x14ac:dyDescent="0.25">
      <c r="A234" s="11"/>
      <c r="B234" s="9"/>
      <c r="C234" s="12"/>
      <c r="D234" s="12"/>
      <c r="E234" s="12"/>
      <c r="F234" s="12"/>
      <c r="G234" s="13">
        <f>IF(A234="","",N(C234)+N(D234))</f>
      </c>
      <c r="H234" s="13">
        <f>IF(A234="","",G234*IFERROR(INDEX(Settings!$B$2:$B$16,MATCH(B234,Settings!$A$2:$A$16,0)),0))</f>
      </c>
      <c r="I234" s="13">
        <f>IF(A234="","",G234-H234-N(E234)-N(F234))</f>
      </c>
      <c r="J234" s="14">
        <f>IF(A234="","",MONTH(A234))</f>
      </c>
      <c r="K234" s="14">
        <f>IF(A234="","",YEAR(A234))</f>
      </c>
    </row>
    <row r="235" spans="1:11" x14ac:dyDescent="0.25">
      <c r="A235" s="11"/>
      <c r="B235" s="9"/>
      <c r="C235" s="12"/>
      <c r="D235" s="12"/>
      <c r="E235" s="12"/>
      <c r="F235" s="12"/>
      <c r="G235" s="13">
        <f>IF(A235="","",N(C235)+N(D235))</f>
      </c>
      <c r="H235" s="13">
        <f>IF(A235="","",G235*IFERROR(INDEX(Settings!$B$2:$B$16,MATCH(B235,Settings!$A$2:$A$16,0)),0))</f>
      </c>
      <c r="I235" s="13">
        <f>IF(A235="","",G235-H235-N(E235)-N(F235))</f>
      </c>
      <c r="J235" s="14">
        <f>IF(A235="","",MONTH(A235))</f>
      </c>
      <c r="K235" s="14">
        <f>IF(A235="","",YEAR(A235))</f>
      </c>
    </row>
    <row r="236" spans="1:11" x14ac:dyDescent="0.25">
      <c r="A236" s="11"/>
      <c r="B236" s="9"/>
      <c r="C236" s="12"/>
      <c r="D236" s="12"/>
      <c r="E236" s="12"/>
      <c r="F236" s="12"/>
      <c r="G236" s="13">
        <f>IF(A236="","",N(C236)+N(D236))</f>
      </c>
      <c r="H236" s="13">
        <f>IF(A236="","",G236*IFERROR(INDEX(Settings!$B$2:$B$16,MATCH(B236,Settings!$A$2:$A$16,0)),0))</f>
      </c>
      <c r="I236" s="13">
        <f>IF(A236="","",G236-H236-N(E236)-N(F236))</f>
      </c>
      <c r="J236" s="14">
        <f>IF(A236="","",MONTH(A236))</f>
      </c>
      <c r="K236" s="14">
        <f>IF(A236="","",YEAR(A236))</f>
      </c>
    </row>
    <row r="237" spans="1:11" x14ac:dyDescent="0.25">
      <c r="A237" s="11"/>
      <c r="B237" s="9"/>
      <c r="C237" s="12"/>
      <c r="D237" s="12"/>
      <c r="E237" s="12"/>
      <c r="F237" s="12"/>
      <c r="G237" s="13">
        <f>IF(A237="","",N(C237)+N(D237))</f>
      </c>
      <c r="H237" s="13">
        <f>IF(A237="","",G237*IFERROR(INDEX(Settings!$B$2:$B$16,MATCH(B237,Settings!$A$2:$A$16,0)),0))</f>
      </c>
      <c r="I237" s="13">
        <f>IF(A237="","",G237-H237-N(E237)-N(F237))</f>
      </c>
      <c r="J237" s="14">
        <f>IF(A237="","",MONTH(A237))</f>
      </c>
      <c r="K237" s="14">
        <f>IF(A237="","",YEAR(A237))</f>
      </c>
    </row>
    <row r="238" spans="1:11" x14ac:dyDescent="0.25">
      <c r="A238" s="11"/>
      <c r="B238" s="9"/>
      <c r="C238" s="12"/>
      <c r="D238" s="12"/>
      <c r="E238" s="12"/>
      <c r="F238" s="12"/>
      <c r="G238" s="13">
        <f>IF(A238="","",N(C238)+N(D238))</f>
      </c>
      <c r="H238" s="13">
        <f>IF(A238="","",G238*IFERROR(INDEX(Settings!$B$2:$B$16,MATCH(B238,Settings!$A$2:$A$16,0)),0))</f>
      </c>
      <c r="I238" s="13">
        <f>IF(A238="","",G238-H238-N(E238)-N(F238))</f>
      </c>
      <c r="J238" s="14">
        <f>IF(A238="","",MONTH(A238))</f>
      </c>
      <c r="K238" s="14">
        <f>IF(A238="","",YEAR(A238))</f>
      </c>
    </row>
    <row r="239" spans="1:11" x14ac:dyDescent="0.25">
      <c r="A239" s="11"/>
      <c r="B239" s="9"/>
      <c r="C239" s="12"/>
      <c r="D239" s="12"/>
      <c r="E239" s="12"/>
      <c r="F239" s="12"/>
      <c r="G239" s="13">
        <f>IF(A239="","",N(C239)+N(D239))</f>
      </c>
      <c r="H239" s="13">
        <f>IF(A239="","",G239*IFERROR(INDEX(Settings!$B$2:$B$16,MATCH(B239,Settings!$A$2:$A$16,0)),0))</f>
      </c>
      <c r="I239" s="13">
        <f>IF(A239="","",G239-H239-N(E239)-N(F239))</f>
      </c>
      <c r="J239" s="14">
        <f>IF(A239="","",MONTH(A239))</f>
      </c>
      <c r="K239" s="14">
        <f>IF(A239="","",YEAR(A239))</f>
      </c>
    </row>
    <row r="240" spans="1:11" x14ac:dyDescent="0.25">
      <c r="A240" s="11"/>
      <c r="B240" s="9"/>
      <c r="C240" s="12"/>
      <c r="D240" s="12"/>
      <c r="E240" s="12"/>
      <c r="F240" s="12"/>
      <c r="G240" s="13">
        <f>IF(A240="","",N(C240)+N(D240))</f>
      </c>
      <c r="H240" s="13">
        <f>IF(A240="","",G240*IFERROR(INDEX(Settings!$B$2:$B$16,MATCH(B240,Settings!$A$2:$A$16,0)),0))</f>
      </c>
      <c r="I240" s="13">
        <f>IF(A240="","",G240-H240-N(E240)-N(F240))</f>
      </c>
      <c r="J240" s="14">
        <f>IF(A240="","",MONTH(A240))</f>
      </c>
      <c r="K240" s="14">
        <f>IF(A240="","",YEAR(A240))</f>
      </c>
    </row>
    <row r="241" spans="1:11" x14ac:dyDescent="0.25">
      <c r="A241" s="11"/>
      <c r="B241" s="9"/>
      <c r="C241" s="12"/>
      <c r="D241" s="12"/>
      <c r="E241" s="12"/>
      <c r="F241" s="12"/>
      <c r="G241" s="13">
        <f>IF(A241="","",N(C241)+N(D241))</f>
      </c>
      <c r="H241" s="13">
        <f>IF(A241="","",G241*IFERROR(INDEX(Settings!$B$2:$B$16,MATCH(B241,Settings!$A$2:$A$16,0)),0))</f>
      </c>
      <c r="I241" s="13">
        <f>IF(A241="","",G241-H241-N(E241)-N(F241))</f>
      </c>
      <c r="J241" s="14">
        <f>IF(A241="","",MONTH(A241))</f>
      </c>
      <c r="K241" s="14">
        <f>IF(A241="","",YEAR(A241))</f>
      </c>
    </row>
    <row r="242" spans="1:11" x14ac:dyDescent="0.25">
      <c r="A242" s="11"/>
      <c r="B242" s="9"/>
      <c r="C242" s="12"/>
      <c r="D242" s="12"/>
      <c r="E242" s="12"/>
      <c r="F242" s="12"/>
      <c r="G242" s="13">
        <f>IF(A242="","",N(C242)+N(D242))</f>
      </c>
      <c r="H242" s="13">
        <f>IF(A242="","",G242*IFERROR(INDEX(Settings!$B$2:$B$16,MATCH(B242,Settings!$A$2:$A$16,0)),0))</f>
      </c>
      <c r="I242" s="13">
        <f>IF(A242="","",G242-H242-N(E242)-N(F242))</f>
      </c>
      <c r="J242" s="14">
        <f>IF(A242="","",MONTH(A242))</f>
      </c>
      <c r="K242" s="14">
        <f>IF(A242="","",YEAR(A242))</f>
      </c>
    </row>
    <row r="243" spans="1:11" x14ac:dyDescent="0.25">
      <c r="A243" s="11"/>
      <c r="B243" s="9"/>
      <c r="C243" s="12"/>
      <c r="D243" s="12"/>
      <c r="E243" s="12"/>
      <c r="F243" s="12"/>
      <c r="G243" s="13">
        <f>IF(A243="","",N(C243)+N(D243))</f>
      </c>
      <c r="H243" s="13">
        <f>IF(A243="","",G243*IFERROR(INDEX(Settings!$B$2:$B$16,MATCH(B243,Settings!$A$2:$A$16,0)),0))</f>
      </c>
      <c r="I243" s="13">
        <f>IF(A243="","",G243-H243-N(E243)-N(F243))</f>
      </c>
      <c r="J243" s="14">
        <f>IF(A243="","",MONTH(A243))</f>
      </c>
      <c r="K243" s="14">
        <f>IF(A243="","",YEAR(A243))</f>
      </c>
    </row>
    <row r="244" spans="1:11" x14ac:dyDescent="0.25">
      <c r="A244" s="11"/>
      <c r="B244" s="9"/>
      <c r="C244" s="12"/>
      <c r="D244" s="12"/>
      <c r="E244" s="12"/>
      <c r="F244" s="12"/>
      <c r="G244" s="13">
        <f>IF(A244="","",N(C244)+N(D244))</f>
      </c>
      <c r="H244" s="13">
        <f>IF(A244="","",G244*IFERROR(INDEX(Settings!$B$2:$B$16,MATCH(B244,Settings!$A$2:$A$16,0)),0))</f>
      </c>
      <c r="I244" s="13">
        <f>IF(A244="","",G244-H244-N(E244)-N(F244))</f>
      </c>
      <c r="J244" s="14">
        <f>IF(A244="","",MONTH(A244))</f>
      </c>
      <c r="K244" s="14">
        <f>IF(A244="","",YEAR(A244))</f>
      </c>
    </row>
    <row r="245" spans="1:11" x14ac:dyDescent="0.25">
      <c r="A245" s="11"/>
      <c r="B245" s="9"/>
      <c r="C245" s="12"/>
      <c r="D245" s="12"/>
      <c r="E245" s="12"/>
      <c r="F245" s="12"/>
      <c r="G245" s="13">
        <f>IF(A245="","",N(C245)+N(D245))</f>
      </c>
      <c r="H245" s="13">
        <f>IF(A245="","",G245*IFERROR(INDEX(Settings!$B$2:$B$16,MATCH(B245,Settings!$A$2:$A$16,0)),0))</f>
      </c>
      <c r="I245" s="13">
        <f>IF(A245="","",G245-H245-N(E245)-N(F245))</f>
      </c>
      <c r="J245" s="14">
        <f>IF(A245="","",MONTH(A245))</f>
      </c>
      <c r="K245" s="14">
        <f>IF(A245="","",YEAR(A245))</f>
      </c>
    </row>
    <row r="246" spans="1:11" x14ac:dyDescent="0.25">
      <c r="A246" s="11"/>
      <c r="B246" s="9"/>
      <c r="C246" s="12"/>
      <c r="D246" s="12"/>
      <c r="E246" s="12"/>
      <c r="F246" s="12"/>
      <c r="G246" s="13">
        <f>IF(A246="","",N(C246)+N(D246))</f>
      </c>
      <c r="H246" s="13">
        <f>IF(A246="","",G246*IFERROR(INDEX(Settings!$B$2:$B$16,MATCH(B246,Settings!$A$2:$A$16,0)),0))</f>
      </c>
      <c r="I246" s="13">
        <f>IF(A246="","",G246-H246-N(E246)-N(F246))</f>
      </c>
      <c r="J246" s="14">
        <f>IF(A246="","",MONTH(A246))</f>
      </c>
      <c r="K246" s="14">
        <f>IF(A246="","",YEAR(A246))</f>
      </c>
    </row>
    <row r="247" spans="1:11" x14ac:dyDescent="0.25">
      <c r="A247" s="11"/>
      <c r="B247" s="9"/>
      <c r="C247" s="12"/>
      <c r="D247" s="12"/>
      <c r="E247" s="12"/>
      <c r="F247" s="12"/>
      <c r="G247" s="13">
        <f>IF(A247="","",N(C247)+N(D247))</f>
      </c>
      <c r="H247" s="13">
        <f>IF(A247="","",G247*IFERROR(INDEX(Settings!$B$2:$B$16,MATCH(B247,Settings!$A$2:$A$16,0)),0))</f>
      </c>
      <c r="I247" s="13">
        <f>IF(A247="","",G247-H247-N(E247)-N(F247))</f>
      </c>
      <c r="J247" s="14">
        <f>IF(A247="","",MONTH(A247))</f>
      </c>
      <c r="K247" s="14">
        <f>IF(A247="","",YEAR(A247))</f>
      </c>
    </row>
    <row r="248" spans="1:11" x14ac:dyDescent="0.25">
      <c r="A248" s="11"/>
      <c r="B248" s="9"/>
      <c r="C248" s="12"/>
      <c r="D248" s="12"/>
      <c r="E248" s="12"/>
      <c r="F248" s="12"/>
      <c r="G248" s="13">
        <f>IF(A248="","",N(C248)+N(D248))</f>
      </c>
      <c r="H248" s="13">
        <f>IF(A248="","",G248*IFERROR(INDEX(Settings!$B$2:$B$16,MATCH(B248,Settings!$A$2:$A$16,0)),0))</f>
      </c>
      <c r="I248" s="13">
        <f>IF(A248="","",G248-H248-N(E248)-N(F248))</f>
      </c>
      <c r="J248" s="14">
        <f>IF(A248="","",MONTH(A248))</f>
      </c>
      <c r="K248" s="14">
        <f>IF(A248="","",YEAR(A248))</f>
      </c>
    </row>
    <row r="249" spans="1:11" x14ac:dyDescent="0.25">
      <c r="A249" s="11"/>
      <c r="B249" s="9"/>
      <c r="C249" s="12"/>
      <c r="D249" s="12"/>
      <c r="E249" s="12"/>
      <c r="F249" s="12"/>
      <c r="G249" s="13">
        <f>IF(A249="","",N(C249)+N(D249))</f>
      </c>
      <c r="H249" s="13">
        <f>IF(A249="","",G249*IFERROR(INDEX(Settings!$B$2:$B$16,MATCH(B249,Settings!$A$2:$A$16,0)),0))</f>
      </c>
      <c r="I249" s="13">
        <f>IF(A249="","",G249-H249-N(E249)-N(F249))</f>
      </c>
      <c r="J249" s="14">
        <f>IF(A249="","",MONTH(A249))</f>
      </c>
      <c r="K249" s="14">
        <f>IF(A249="","",YEAR(A249))</f>
      </c>
    </row>
    <row r="250" spans="1:11" x14ac:dyDescent="0.25">
      <c r="A250" s="11"/>
      <c r="B250" s="9"/>
      <c r="C250" s="12"/>
      <c r="D250" s="12"/>
      <c r="E250" s="12"/>
      <c r="F250" s="12"/>
      <c r="G250" s="13">
        <f>IF(A250="","",N(C250)+N(D250))</f>
      </c>
      <c r="H250" s="13">
        <f>IF(A250="","",G250*IFERROR(INDEX(Settings!$B$2:$B$16,MATCH(B250,Settings!$A$2:$A$16,0)),0))</f>
      </c>
      <c r="I250" s="13">
        <f>IF(A250="","",G250-H250-N(E250)-N(F250))</f>
      </c>
      <c r="J250" s="14">
        <f>IF(A250="","",MONTH(A250))</f>
      </c>
      <c r="K250" s="14">
        <f>IF(A250="","",YEAR(A250))</f>
      </c>
    </row>
    <row r="251" spans="1:11" x14ac:dyDescent="0.25">
      <c r="A251" s="11"/>
      <c r="B251" s="9"/>
      <c r="C251" s="12"/>
      <c r="D251" s="12"/>
      <c r="E251" s="12"/>
      <c r="F251" s="12"/>
      <c r="G251" s="13">
        <f>IF(A251="","",N(C251)+N(D251))</f>
      </c>
      <c r="H251" s="13">
        <f>IF(A251="","",G251*IFERROR(INDEX(Settings!$B$2:$B$16,MATCH(B251,Settings!$A$2:$A$16,0)),0))</f>
      </c>
      <c r="I251" s="13">
        <f>IF(A251="","",G251-H251-N(E251)-N(F251))</f>
      </c>
      <c r="J251" s="14">
        <f>IF(A251="","",MONTH(A251))</f>
      </c>
      <c r="K251" s="14">
        <f>IF(A251="","",YEAR(A251))</f>
      </c>
    </row>
    <row r="252" spans="1:11" x14ac:dyDescent="0.25">
      <c r="A252" s="11"/>
      <c r="B252" s="9"/>
      <c r="C252" s="12"/>
      <c r="D252" s="12"/>
      <c r="E252" s="12"/>
      <c r="F252" s="12"/>
      <c r="G252" s="13">
        <f>IF(A252="","",N(C252)+N(D252))</f>
      </c>
      <c r="H252" s="13">
        <f>IF(A252="","",G252*IFERROR(INDEX(Settings!$B$2:$B$16,MATCH(B252,Settings!$A$2:$A$16,0)),0))</f>
      </c>
      <c r="I252" s="13">
        <f>IF(A252="","",G252-H252-N(E252)-N(F252))</f>
      </c>
      <c r="J252" s="14">
        <f>IF(A252="","",MONTH(A252))</f>
      </c>
      <c r="K252" s="14">
        <f>IF(A252="","",YEAR(A252))</f>
      </c>
    </row>
    <row r="253" spans="1:11" x14ac:dyDescent="0.25">
      <c r="A253" s="11"/>
      <c r="B253" s="9"/>
      <c r="C253" s="12"/>
      <c r="D253" s="12"/>
      <c r="E253" s="12"/>
      <c r="F253" s="12"/>
      <c r="G253" s="13">
        <f>IF(A253="","",N(C253)+N(D253))</f>
      </c>
      <c r="H253" s="13">
        <f>IF(A253="","",G253*IFERROR(INDEX(Settings!$B$2:$B$16,MATCH(B253,Settings!$A$2:$A$16,0)),0))</f>
      </c>
      <c r="I253" s="13">
        <f>IF(A253="","",G253-H253-N(E253)-N(F253))</f>
      </c>
      <c r="J253" s="14">
        <f>IF(A253="","",MONTH(A253))</f>
      </c>
      <c r="K253" s="14">
        <f>IF(A253="","",YEAR(A253))</f>
      </c>
    </row>
    <row r="254" spans="1:11" x14ac:dyDescent="0.25">
      <c r="A254" s="11"/>
      <c r="B254" s="9"/>
      <c r="C254" s="12"/>
      <c r="D254" s="12"/>
      <c r="E254" s="12"/>
      <c r="F254" s="12"/>
      <c r="G254" s="13">
        <f>IF(A254="","",N(C254)+N(D254))</f>
      </c>
      <c r="H254" s="13">
        <f>IF(A254="","",G254*IFERROR(INDEX(Settings!$B$2:$B$16,MATCH(B254,Settings!$A$2:$A$16,0)),0))</f>
      </c>
      <c r="I254" s="13">
        <f>IF(A254="","",G254-H254-N(E254)-N(F254))</f>
      </c>
      <c r="J254" s="14">
        <f>IF(A254="","",MONTH(A254))</f>
      </c>
      <c r="K254" s="14">
        <f>IF(A254="","",YEAR(A254))</f>
      </c>
    </row>
    <row r="255" spans="1:11" x14ac:dyDescent="0.25">
      <c r="A255" s="11"/>
      <c r="B255" s="9"/>
      <c r="C255" s="12"/>
      <c r="D255" s="12"/>
      <c r="E255" s="12"/>
      <c r="F255" s="12"/>
      <c r="G255" s="13">
        <f>IF(A255="","",N(C255)+N(D255))</f>
      </c>
      <c r="H255" s="13">
        <f>IF(A255="","",G255*IFERROR(INDEX(Settings!$B$2:$B$16,MATCH(B255,Settings!$A$2:$A$16,0)),0))</f>
      </c>
      <c r="I255" s="13">
        <f>IF(A255="","",G255-H255-N(E255)-N(F255))</f>
      </c>
      <c r="J255" s="14">
        <f>IF(A255="","",MONTH(A255))</f>
      </c>
      <c r="K255" s="14">
        <f>IF(A255="","",YEAR(A255))</f>
      </c>
    </row>
    <row r="256" spans="1:11" x14ac:dyDescent="0.25">
      <c r="A256" s="11"/>
      <c r="B256" s="9"/>
      <c r="C256" s="12"/>
      <c r="D256" s="12"/>
      <c r="E256" s="12"/>
      <c r="F256" s="12"/>
      <c r="G256" s="13">
        <f>IF(A256="","",N(C256)+N(D256))</f>
      </c>
      <c r="H256" s="13">
        <f>IF(A256="","",G256*IFERROR(INDEX(Settings!$B$2:$B$16,MATCH(B256,Settings!$A$2:$A$16,0)),0))</f>
      </c>
      <c r="I256" s="13">
        <f>IF(A256="","",G256-H256-N(E256)-N(F256))</f>
      </c>
      <c r="J256" s="14">
        <f>IF(A256="","",MONTH(A256))</f>
      </c>
      <c r="K256" s="14">
        <f>IF(A256="","",YEAR(A256))</f>
      </c>
    </row>
    <row r="257" spans="1:11" x14ac:dyDescent="0.25">
      <c r="A257" s="11"/>
      <c r="B257" s="9"/>
      <c r="C257" s="12"/>
      <c r="D257" s="12"/>
      <c r="E257" s="12"/>
      <c r="F257" s="12"/>
      <c r="G257" s="13">
        <f>IF(A257="","",N(C257)+N(D257))</f>
      </c>
      <c r="H257" s="13">
        <f>IF(A257="","",G257*IFERROR(INDEX(Settings!$B$2:$B$16,MATCH(B257,Settings!$A$2:$A$16,0)),0))</f>
      </c>
      <c r="I257" s="13">
        <f>IF(A257="","",G257-H257-N(E257)-N(F257))</f>
      </c>
      <c r="J257" s="14">
        <f>IF(A257="","",MONTH(A257))</f>
      </c>
      <c r="K257" s="14">
        <f>IF(A257="","",YEAR(A257))</f>
      </c>
    </row>
    <row r="258" spans="1:11" x14ac:dyDescent="0.25">
      <c r="A258" s="11"/>
      <c r="B258" s="9"/>
      <c r="C258" s="12"/>
      <c r="D258" s="12"/>
      <c r="E258" s="12"/>
      <c r="F258" s="12"/>
      <c r="G258" s="13">
        <f>IF(A258="","",N(C258)+N(D258))</f>
      </c>
      <c r="H258" s="13">
        <f>IF(A258="","",G258*IFERROR(INDEX(Settings!$B$2:$B$16,MATCH(B258,Settings!$A$2:$A$16,0)),0))</f>
      </c>
      <c r="I258" s="13">
        <f>IF(A258="","",G258-H258-N(E258)-N(F258))</f>
      </c>
      <c r="J258" s="14">
        <f>IF(A258="","",MONTH(A258))</f>
      </c>
      <c r="K258" s="14">
        <f>IF(A258="","",YEAR(A258))</f>
      </c>
    </row>
    <row r="259" spans="1:11" x14ac:dyDescent="0.25">
      <c r="A259" s="11"/>
      <c r="B259" s="9"/>
      <c r="C259" s="12"/>
      <c r="D259" s="12"/>
      <c r="E259" s="12"/>
      <c r="F259" s="12"/>
      <c r="G259" s="13">
        <f>IF(A259="","",N(C259)+N(D259))</f>
      </c>
      <c r="H259" s="13">
        <f>IF(A259="","",G259*IFERROR(INDEX(Settings!$B$2:$B$16,MATCH(B259,Settings!$A$2:$A$16,0)),0))</f>
      </c>
      <c r="I259" s="13">
        <f>IF(A259="","",G259-H259-N(E259)-N(F259))</f>
      </c>
      <c r="J259" s="14">
        <f>IF(A259="","",MONTH(A259))</f>
      </c>
      <c r="K259" s="14">
        <f>IF(A259="","",YEAR(A259))</f>
      </c>
    </row>
    <row r="260" spans="1:11" x14ac:dyDescent="0.25">
      <c r="A260" s="11"/>
      <c r="B260" s="9"/>
      <c r="C260" s="12"/>
      <c r="D260" s="12"/>
      <c r="E260" s="12"/>
      <c r="F260" s="12"/>
      <c r="G260" s="13">
        <f>IF(A260="","",N(C260)+N(D260))</f>
      </c>
      <c r="H260" s="13">
        <f>IF(A260="","",G260*IFERROR(INDEX(Settings!$B$2:$B$16,MATCH(B260,Settings!$A$2:$A$16,0)),0))</f>
      </c>
      <c r="I260" s="13">
        <f>IF(A260="","",G260-H260-N(E260)-N(F260))</f>
      </c>
      <c r="J260" s="14">
        <f>IF(A260="","",MONTH(A260))</f>
      </c>
      <c r="K260" s="14">
        <f>IF(A260="","",YEAR(A260))</f>
      </c>
    </row>
    <row r="261" spans="1:11" x14ac:dyDescent="0.25">
      <c r="A261" s="11"/>
      <c r="B261" s="9"/>
      <c r="C261" s="12"/>
      <c r="D261" s="12"/>
      <c r="E261" s="12"/>
      <c r="F261" s="12"/>
      <c r="G261" s="13">
        <f>IF(A261="","",N(C261)+N(D261))</f>
      </c>
      <c r="H261" s="13">
        <f>IF(A261="","",G261*IFERROR(INDEX(Settings!$B$2:$B$16,MATCH(B261,Settings!$A$2:$A$16,0)),0))</f>
      </c>
      <c r="I261" s="13">
        <f>IF(A261="","",G261-H261-N(E261)-N(F261))</f>
      </c>
      <c r="J261" s="14">
        <f>IF(A261="","",MONTH(A261))</f>
      </c>
      <c r="K261" s="14">
        <f>IF(A261="","",YEAR(A261))</f>
      </c>
    </row>
    <row r="262" spans="1:11" x14ac:dyDescent="0.25">
      <c r="A262" s="11"/>
      <c r="B262" s="9"/>
      <c r="C262" s="12"/>
      <c r="D262" s="12"/>
      <c r="E262" s="12"/>
      <c r="F262" s="12"/>
      <c r="G262" s="13">
        <f>IF(A262="","",N(C262)+N(D262))</f>
      </c>
      <c r="H262" s="13">
        <f>IF(A262="","",G262*IFERROR(INDEX(Settings!$B$2:$B$16,MATCH(B262,Settings!$A$2:$A$16,0)),0))</f>
      </c>
      <c r="I262" s="13">
        <f>IF(A262="","",G262-H262-N(E262)-N(F262))</f>
      </c>
      <c r="J262" s="14">
        <f>IF(A262="","",MONTH(A262))</f>
      </c>
      <c r="K262" s="14">
        <f>IF(A262="","",YEAR(A262))</f>
      </c>
    </row>
    <row r="263" spans="1:11" x14ac:dyDescent="0.25">
      <c r="A263" s="11"/>
      <c r="B263" s="9"/>
      <c r="C263" s="12"/>
      <c r="D263" s="12"/>
      <c r="E263" s="12"/>
      <c r="F263" s="12"/>
      <c r="G263" s="13">
        <f>IF(A263="","",N(C263)+N(D263))</f>
      </c>
      <c r="H263" s="13">
        <f>IF(A263="","",G263*IFERROR(INDEX(Settings!$B$2:$B$16,MATCH(B263,Settings!$A$2:$A$16,0)),0))</f>
      </c>
      <c r="I263" s="13">
        <f>IF(A263="","",G263-H263-N(E263)-N(F263))</f>
      </c>
      <c r="J263" s="14">
        <f>IF(A263="","",MONTH(A263))</f>
      </c>
      <c r="K263" s="14">
        <f>IF(A263="","",YEAR(A263))</f>
      </c>
    </row>
    <row r="264" spans="1:11" x14ac:dyDescent="0.25">
      <c r="A264" s="11"/>
      <c r="B264" s="9"/>
      <c r="C264" s="12"/>
      <c r="D264" s="12"/>
      <c r="E264" s="12"/>
      <c r="F264" s="12"/>
      <c r="G264" s="13">
        <f>IF(A264="","",N(C264)+N(D264))</f>
      </c>
      <c r="H264" s="13">
        <f>IF(A264="","",G264*IFERROR(INDEX(Settings!$B$2:$B$16,MATCH(B264,Settings!$A$2:$A$16,0)),0))</f>
      </c>
      <c r="I264" s="13">
        <f>IF(A264="","",G264-H264-N(E264)-N(F264))</f>
      </c>
      <c r="J264" s="14">
        <f>IF(A264="","",MONTH(A264))</f>
      </c>
      <c r="K264" s="14">
        <f>IF(A264="","",YEAR(A264))</f>
      </c>
    </row>
    <row r="265" spans="1:11" x14ac:dyDescent="0.25">
      <c r="A265" s="11"/>
      <c r="B265" s="9"/>
      <c r="C265" s="12"/>
      <c r="D265" s="12"/>
      <c r="E265" s="12"/>
      <c r="F265" s="12"/>
      <c r="G265" s="13">
        <f>IF(A265="","",N(C265)+N(D265))</f>
      </c>
      <c r="H265" s="13">
        <f>IF(A265="","",G265*IFERROR(INDEX(Settings!$B$2:$B$16,MATCH(B265,Settings!$A$2:$A$16,0)),0))</f>
      </c>
      <c r="I265" s="13">
        <f>IF(A265="","",G265-H265-N(E265)-N(F265))</f>
      </c>
      <c r="J265" s="14">
        <f>IF(A265="","",MONTH(A265))</f>
      </c>
      <c r="K265" s="14">
        <f>IF(A265="","",YEAR(A265))</f>
      </c>
    </row>
    <row r="266" spans="1:11" x14ac:dyDescent="0.25">
      <c r="A266" s="11"/>
      <c r="B266" s="9"/>
      <c r="C266" s="12"/>
      <c r="D266" s="12"/>
      <c r="E266" s="12"/>
      <c r="F266" s="12"/>
      <c r="G266" s="13">
        <f>IF(A266="","",N(C266)+N(D266))</f>
      </c>
      <c r="H266" s="13">
        <f>IF(A266="","",G266*IFERROR(INDEX(Settings!$B$2:$B$16,MATCH(B266,Settings!$A$2:$A$16,0)),0))</f>
      </c>
      <c r="I266" s="13">
        <f>IF(A266="","",G266-H266-N(E266)-N(F266))</f>
      </c>
      <c r="J266" s="14">
        <f>IF(A266="","",MONTH(A266))</f>
      </c>
      <c r="K266" s="14">
        <f>IF(A266="","",YEAR(A266))</f>
      </c>
    </row>
    <row r="267" spans="1:11" x14ac:dyDescent="0.25">
      <c r="A267" s="11"/>
      <c r="B267" s="9"/>
      <c r="C267" s="12"/>
      <c r="D267" s="12"/>
      <c r="E267" s="12"/>
      <c r="F267" s="12"/>
      <c r="G267" s="13">
        <f>IF(A267="","",N(C267)+N(D267))</f>
      </c>
      <c r="H267" s="13">
        <f>IF(A267="","",G267*IFERROR(INDEX(Settings!$B$2:$B$16,MATCH(B267,Settings!$A$2:$A$16,0)),0))</f>
      </c>
      <c r="I267" s="13">
        <f>IF(A267="","",G267-H267-N(E267)-N(F267))</f>
      </c>
      <c r="J267" s="14">
        <f>IF(A267="","",MONTH(A267))</f>
      </c>
      <c r="K267" s="14">
        <f>IF(A267="","",YEAR(A267))</f>
      </c>
    </row>
    <row r="268" spans="1:11" x14ac:dyDescent="0.25">
      <c r="A268" s="11"/>
      <c r="B268" s="9"/>
      <c r="C268" s="12"/>
      <c r="D268" s="12"/>
      <c r="E268" s="12"/>
      <c r="F268" s="12"/>
      <c r="G268" s="13">
        <f>IF(A268="","",N(C268)+N(D268))</f>
      </c>
      <c r="H268" s="13">
        <f>IF(A268="","",G268*IFERROR(INDEX(Settings!$B$2:$B$16,MATCH(B268,Settings!$A$2:$A$16,0)),0))</f>
      </c>
      <c r="I268" s="13">
        <f>IF(A268="","",G268-H268-N(E268)-N(F268))</f>
      </c>
      <c r="J268" s="14">
        <f>IF(A268="","",MONTH(A268))</f>
      </c>
      <c r="K268" s="14">
        <f>IF(A268="","",YEAR(A268))</f>
      </c>
    </row>
    <row r="269" spans="1:11" x14ac:dyDescent="0.25">
      <c r="A269" s="11"/>
      <c r="B269" s="9"/>
      <c r="C269" s="12"/>
      <c r="D269" s="12"/>
      <c r="E269" s="12"/>
      <c r="F269" s="12"/>
      <c r="G269" s="13">
        <f>IF(A269="","",N(C269)+N(D269))</f>
      </c>
      <c r="H269" s="13">
        <f>IF(A269="","",G269*IFERROR(INDEX(Settings!$B$2:$B$16,MATCH(B269,Settings!$A$2:$A$16,0)),0))</f>
      </c>
      <c r="I269" s="13">
        <f>IF(A269="","",G269-H269-N(E269)-N(F269))</f>
      </c>
      <c r="J269" s="14">
        <f>IF(A269="","",MONTH(A269))</f>
      </c>
      <c r="K269" s="14">
        <f>IF(A269="","",YEAR(A269))</f>
      </c>
    </row>
    <row r="270" spans="1:11" x14ac:dyDescent="0.25">
      <c r="A270" s="11"/>
      <c r="B270" s="9"/>
      <c r="C270" s="12"/>
      <c r="D270" s="12"/>
      <c r="E270" s="12"/>
      <c r="F270" s="12"/>
      <c r="G270" s="13">
        <f>IF(A270="","",N(C270)+N(D270))</f>
      </c>
      <c r="H270" s="13">
        <f>IF(A270="","",G270*IFERROR(INDEX(Settings!$B$2:$B$16,MATCH(B270,Settings!$A$2:$A$16,0)),0))</f>
      </c>
      <c r="I270" s="13">
        <f>IF(A270="","",G270-H270-N(E270)-N(F270))</f>
      </c>
      <c r="J270" s="14">
        <f>IF(A270="","",MONTH(A270))</f>
      </c>
      <c r="K270" s="14">
        <f>IF(A270="","",YEAR(A270))</f>
      </c>
    </row>
    <row r="271" spans="1:11" x14ac:dyDescent="0.25">
      <c r="A271" s="11"/>
      <c r="B271" s="9"/>
      <c r="C271" s="12"/>
      <c r="D271" s="12"/>
      <c r="E271" s="12"/>
      <c r="F271" s="12"/>
      <c r="G271" s="13">
        <f>IF(A271="","",N(C271)+N(D271))</f>
      </c>
      <c r="H271" s="13">
        <f>IF(A271="","",G271*IFERROR(INDEX(Settings!$B$2:$B$16,MATCH(B271,Settings!$A$2:$A$16,0)),0))</f>
      </c>
      <c r="I271" s="13">
        <f>IF(A271="","",G271-H271-N(E271)-N(F271))</f>
      </c>
      <c r="J271" s="14">
        <f>IF(A271="","",MONTH(A271))</f>
      </c>
      <c r="K271" s="14">
        <f>IF(A271="","",YEAR(A271))</f>
      </c>
    </row>
    <row r="272" spans="1:11" x14ac:dyDescent="0.25">
      <c r="A272" s="11"/>
      <c r="B272" s="9"/>
      <c r="C272" s="12"/>
      <c r="D272" s="12"/>
      <c r="E272" s="12"/>
      <c r="F272" s="12"/>
      <c r="G272" s="13">
        <f>IF(A272="","",N(C272)+N(D272))</f>
      </c>
      <c r="H272" s="13">
        <f>IF(A272="","",G272*IFERROR(INDEX(Settings!$B$2:$B$16,MATCH(B272,Settings!$A$2:$A$16,0)),0))</f>
      </c>
      <c r="I272" s="13">
        <f>IF(A272="","",G272-H272-N(E272)-N(F272))</f>
      </c>
      <c r="J272" s="14">
        <f>IF(A272="","",MONTH(A272))</f>
      </c>
      <c r="K272" s="14">
        <f>IF(A272="","",YEAR(A272))</f>
      </c>
    </row>
    <row r="273" spans="1:11" x14ac:dyDescent="0.25">
      <c r="A273" s="11"/>
      <c r="B273" s="9"/>
      <c r="C273" s="12"/>
      <c r="D273" s="12"/>
      <c r="E273" s="12"/>
      <c r="F273" s="12"/>
      <c r="G273" s="13">
        <f>IF(A273="","",N(C273)+N(D273))</f>
      </c>
      <c r="H273" s="13">
        <f>IF(A273="","",G273*IFERROR(INDEX(Settings!$B$2:$B$16,MATCH(B273,Settings!$A$2:$A$16,0)),0))</f>
      </c>
      <c r="I273" s="13">
        <f>IF(A273="","",G273-H273-N(E273)-N(F273))</f>
      </c>
      <c r="J273" s="14">
        <f>IF(A273="","",MONTH(A273))</f>
      </c>
      <c r="K273" s="14">
        <f>IF(A273="","",YEAR(A273))</f>
      </c>
    </row>
    <row r="274" spans="1:11" x14ac:dyDescent="0.25">
      <c r="A274" s="11"/>
      <c r="B274" s="9"/>
      <c r="C274" s="12"/>
      <c r="D274" s="12"/>
      <c r="E274" s="12"/>
      <c r="F274" s="12"/>
      <c r="G274" s="13">
        <f>IF(A274="","",N(C274)+N(D274))</f>
      </c>
      <c r="H274" s="13">
        <f>IF(A274="","",G274*IFERROR(INDEX(Settings!$B$2:$B$16,MATCH(B274,Settings!$A$2:$A$16,0)),0))</f>
      </c>
      <c r="I274" s="13">
        <f>IF(A274="","",G274-H274-N(E274)-N(F274))</f>
      </c>
      <c r="J274" s="14">
        <f>IF(A274="","",MONTH(A274))</f>
      </c>
      <c r="K274" s="14">
        <f>IF(A274="","",YEAR(A274))</f>
      </c>
    </row>
    <row r="275" spans="1:11" x14ac:dyDescent="0.25">
      <c r="A275" s="11"/>
      <c r="B275" s="9"/>
      <c r="C275" s="12"/>
      <c r="D275" s="12"/>
      <c r="E275" s="12"/>
      <c r="F275" s="12"/>
      <c r="G275" s="13">
        <f>IF(A275="","",N(C275)+N(D275))</f>
      </c>
      <c r="H275" s="13">
        <f>IF(A275="","",G275*IFERROR(INDEX(Settings!$B$2:$B$16,MATCH(B275,Settings!$A$2:$A$16,0)),0))</f>
      </c>
      <c r="I275" s="13">
        <f>IF(A275="","",G275-H275-N(E275)-N(F275))</f>
      </c>
      <c r="J275" s="14">
        <f>IF(A275="","",MONTH(A275))</f>
      </c>
      <c r="K275" s="14">
        <f>IF(A275="","",YEAR(A275))</f>
      </c>
    </row>
    <row r="276" spans="1:11" x14ac:dyDescent="0.25">
      <c r="A276" s="11"/>
      <c r="B276" s="9"/>
      <c r="C276" s="12"/>
      <c r="D276" s="12"/>
      <c r="E276" s="12"/>
      <c r="F276" s="12"/>
      <c r="G276" s="13">
        <f>IF(A276="","",N(C276)+N(D276))</f>
      </c>
      <c r="H276" s="13">
        <f>IF(A276="","",G276*IFERROR(INDEX(Settings!$B$2:$B$16,MATCH(B276,Settings!$A$2:$A$16,0)),0))</f>
      </c>
      <c r="I276" s="13">
        <f>IF(A276="","",G276-H276-N(E276)-N(F276))</f>
      </c>
      <c r="J276" s="14">
        <f>IF(A276="","",MONTH(A276))</f>
      </c>
      <c r="K276" s="14">
        <f>IF(A276="","",YEAR(A276))</f>
      </c>
    </row>
    <row r="277" spans="1:11" x14ac:dyDescent="0.25">
      <c r="A277" s="11"/>
      <c r="B277" s="9"/>
      <c r="C277" s="12"/>
      <c r="D277" s="12"/>
      <c r="E277" s="12"/>
      <c r="F277" s="12"/>
      <c r="G277" s="13">
        <f>IF(A277="","",N(C277)+N(D277))</f>
      </c>
      <c r="H277" s="13">
        <f>IF(A277="","",G277*IFERROR(INDEX(Settings!$B$2:$B$16,MATCH(B277,Settings!$A$2:$A$16,0)),0))</f>
      </c>
      <c r="I277" s="13">
        <f>IF(A277="","",G277-H277-N(E277)-N(F277))</f>
      </c>
      <c r="J277" s="14">
        <f>IF(A277="","",MONTH(A277))</f>
      </c>
      <c r="K277" s="14">
        <f>IF(A277="","",YEAR(A277))</f>
      </c>
    </row>
    <row r="278" spans="1:11" x14ac:dyDescent="0.25">
      <c r="A278" s="11"/>
      <c r="B278" s="9"/>
      <c r="C278" s="12"/>
      <c r="D278" s="12"/>
      <c r="E278" s="12"/>
      <c r="F278" s="12"/>
      <c r="G278" s="13">
        <f>IF(A278="","",N(C278)+N(D278))</f>
      </c>
      <c r="H278" s="13">
        <f>IF(A278="","",G278*IFERROR(INDEX(Settings!$B$2:$B$16,MATCH(B278,Settings!$A$2:$A$16,0)),0))</f>
      </c>
      <c r="I278" s="13">
        <f>IF(A278="","",G278-H278-N(E278)-N(F278))</f>
      </c>
      <c r="J278" s="14">
        <f>IF(A278="","",MONTH(A278))</f>
      </c>
      <c r="K278" s="14">
        <f>IF(A278="","",YEAR(A278))</f>
      </c>
    </row>
    <row r="279" spans="1:11" x14ac:dyDescent="0.25">
      <c r="A279" s="11"/>
      <c r="B279" s="9"/>
      <c r="C279" s="12"/>
      <c r="D279" s="12"/>
      <c r="E279" s="12"/>
      <c r="F279" s="12"/>
      <c r="G279" s="13">
        <f>IF(A279="","",N(C279)+N(D279))</f>
      </c>
      <c r="H279" s="13">
        <f>IF(A279="","",G279*IFERROR(INDEX(Settings!$B$2:$B$16,MATCH(B279,Settings!$A$2:$A$16,0)),0))</f>
      </c>
      <c r="I279" s="13">
        <f>IF(A279="","",G279-H279-N(E279)-N(F279))</f>
      </c>
      <c r="J279" s="14">
        <f>IF(A279="","",MONTH(A279))</f>
      </c>
      <c r="K279" s="14">
        <f>IF(A279="","",YEAR(A279))</f>
      </c>
    </row>
    <row r="280" spans="1:11" x14ac:dyDescent="0.25">
      <c r="A280" s="11"/>
      <c r="B280" s="9"/>
      <c r="C280" s="12"/>
      <c r="D280" s="12"/>
      <c r="E280" s="12"/>
      <c r="F280" s="12"/>
      <c r="G280" s="13">
        <f>IF(A280="","",N(C280)+N(D280))</f>
      </c>
      <c r="H280" s="13">
        <f>IF(A280="","",G280*IFERROR(INDEX(Settings!$B$2:$B$16,MATCH(B280,Settings!$A$2:$A$16,0)),0))</f>
      </c>
      <c r="I280" s="13">
        <f>IF(A280="","",G280-H280-N(E280)-N(F280))</f>
      </c>
      <c r="J280" s="14">
        <f>IF(A280="","",MONTH(A280))</f>
      </c>
      <c r="K280" s="14">
        <f>IF(A280="","",YEAR(A280))</f>
      </c>
    </row>
    <row r="281" spans="1:11" x14ac:dyDescent="0.25">
      <c r="A281" s="11"/>
      <c r="B281" s="9"/>
      <c r="C281" s="12"/>
      <c r="D281" s="12"/>
      <c r="E281" s="12"/>
      <c r="F281" s="12"/>
      <c r="G281" s="13">
        <f>IF(A281="","",N(C281)+N(D281))</f>
      </c>
      <c r="H281" s="13">
        <f>IF(A281="","",G281*IFERROR(INDEX(Settings!$B$2:$B$16,MATCH(B281,Settings!$A$2:$A$16,0)),0))</f>
      </c>
      <c r="I281" s="13">
        <f>IF(A281="","",G281-H281-N(E281)-N(F281))</f>
      </c>
      <c r="J281" s="14">
        <f>IF(A281="","",MONTH(A281))</f>
      </c>
      <c r="K281" s="14">
        <f>IF(A281="","",YEAR(A281))</f>
      </c>
    </row>
    <row r="282" spans="1:11" x14ac:dyDescent="0.25">
      <c r="A282" s="11"/>
      <c r="B282" s="9"/>
      <c r="C282" s="12"/>
      <c r="D282" s="12"/>
      <c r="E282" s="12"/>
      <c r="F282" s="12"/>
      <c r="G282" s="13">
        <f>IF(A282="","",N(C282)+N(D282))</f>
      </c>
      <c r="H282" s="13">
        <f>IF(A282="","",G282*IFERROR(INDEX(Settings!$B$2:$B$16,MATCH(B282,Settings!$A$2:$A$16,0)),0))</f>
      </c>
      <c r="I282" s="13">
        <f>IF(A282="","",G282-H282-N(E282)-N(F282))</f>
      </c>
      <c r="J282" s="14">
        <f>IF(A282="","",MONTH(A282))</f>
      </c>
      <c r="K282" s="14">
        <f>IF(A282="","",YEAR(A282))</f>
      </c>
    </row>
    <row r="283" spans="1:11" x14ac:dyDescent="0.25">
      <c r="A283" s="11"/>
      <c r="B283" s="9"/>
      <c r="C283" s="12"/>
      <c r="D283" s="12"/>
      <c r="E283" s="12"/>
      <c r="F283" s="12"/>
      <c r="G283" s="13">
        <f>IF(A283="","",N(C283)+N(D283))</f>
      </c>
      <c r="H283" s="13">
        <f>IF(A283="","",G283*IFERROR(INDEX(Settings!$B$2:$B$16,MATCH(B283,Settings!$A$2:$A$16,0)),0))</f>
      </c>
      <c r="I283" s="13">
        <f>IF(A283="","",G283-H283-N(E283)-N(F283))</f>
      </c>
      <c r="J283" s="14">
        <f>IF(A283="","",MONTH(A283))</f>
      </c>
      <c r="K283" s="14">
        <f>IF(A283="","",YEAR(A283))</f>
      </c>
    </row>
    <row r="284" spans="1:11" x14ac:dyDescent="0.25">
      <c r="A284" s="11"/>
      <c r="B284" s="9"/>
      <c r="C284" s="12"/>
      <c r="D284" s="12"/>
      <c r="E284" s="12"/>
      <c r="F284" s="12"/>
      <c r="G284" s="13">
        <f>IF(A284="","",N(C284)+N(D284))</f>
      </c>
      <c r="H284" s="13">
        <f>IF(A284="","",G284*IFERROR(INDEX(Settings!$B$2:$B$16,MATCH(B284,Settings!$A$2:$A$16,0)),0))</f>
      </c>
      <c r="I284" s="13">
        <f>IF(A284="","",G284-H284-N(E284)-N(F284))</f>
      </c>
      <c r="J284" s="14">
        <f>IF(A284="","",MONTH(A284))</f>
      </c>
      <c r="K284" s="14">
        <f>IF(A284="","",YEAR(A284))</f>
      </c>
    </row>
    <row r="285" spans="1:11" x14ac:dyDescent="0.25">
      <c r="A285" s="11"/>
      <c r="B285" s="9"/>
      <c r="C285" s="12"/>
      <c r="D285" s="12"/>
      <c r="E285" s="12"/>
      <c r="F285" s="12"/>
      <c r="G285" s="13">
        <f>IF(A285="","",N(C285)+N(D285))</f>
      </c>
      <c r="H285" s="13">
        <f>IF(A285="","",G285*IFERROR(INDEX(Settings!$B$2:$B$16,MATCH(B285,Settings!$A$2:$A$16,0)),0))</f>
      </c>
      <c r="I285" s="13">
        <f>IF(A285="","",G285-H285-N(E285)-N(F285))</f>
      </c>
      <c r="J285" s="14">
        <f>IF(A285="","",MONTH(A285))</f>
      </c>
      <c r="K285" s="14">
        <f>IF(A285="","",YEAR(A285))</f>
      </c>
    </row>
    <row r="286" spans="1:11" x14ac:dyDescent="0.25">
      <c r="A286" s="11"/>
      <c r="B286" s="9"/>
      <c r="C286" s="12"/>
      <c r="D286" s="12"/>
      <c r="E286" s="12"/>
      <c r="F286" s="12"/>
      <c r="G286" s="13">
        <f>IF(A286="","",N(C286)+N(D286))</f>
      </c>
      <c r="H286" s="13">
        <f>IF(A286="","",G286*IFERROR(INDEX(Settings!$B$2:$B$16,MATCH(B286,Settings!$A$2:$A$16,0)),0))</f>
      </c>
      <c r="I286" s="13">
        <f>IF(A286="","",G286-H286-N(E286)-N(F286))</f>
      </c>
      <c r="J286" s="14">
        <f>IF(A286="","",MONTH(A286))</f>
      </c>
      <c r="K286" s="14">
        <f>IF(A286="","",YEAR(A286))</f>
      </c>
    </row>
    <row r="287" spans="1:11" x14ac:dyDescent="0.25">
      <c r="A287" s="11"/>
      <c r="B287" s="9"/>
      <c r="C287" s="12"/>
      <c r="D287" s="12"/>
      <c r="E287" s="12"/>
      <c r="F287" s="12"/>
      <c r="G287" s="13">
        <f>IF(A287="","",N(C287)+N(D287))</f>
      </c>
      <c r="H287" s="13">
        <f>IF(A287="","",G287*IFERROR(INDEX(Settings!$B$2:$B$16,MATCH(B287,Settings!$A$2:$A$16,0)),0))</f>
      </c>
      <c r="I287" s="13">
        <f>IF(A287="","",G287-H287-N(E287)-N(F287))</f>
      </c>
      <c r="J287" s="14">
        <f>IF(A287="","",MONTH(A287))</f>
      </c>
      <c r="K287" s="14">
        <f>IF(A287="","",YEAR(A287))</f>
      </c>
    </row>
    <row r="288" spans="1:11" x14ac:dyDescent="0.25">
      <c r="A288" s="11"/>
      <c r="B288" s="9"/>
      <c r="C288" s="12"/>
      <c r="D288" s="12"/>
      <c r="E288" s="12"/>
      <c r="F288" s="12"/>
      <c r="G288" s="13">
        <f>IF(A288="","",N(C288)+N(D288))</f>
      </c>
      <c r="H288" s="13">
        <f>IF(A288="","",G288*IFERROR(INDEX(Settings!$B$2:$B$16,MATCH(B288,Settings!$A$2:$A$16,0)),0))</f>
      </c>
      <c r="I288" s="13">
        <f>IF(A288="","",G288-H288-N(E288)-N(F288))</f>
      </c>
      <c r="J288" s="14">
        <f>IF(A288="","",MONTH(A288))</f>
      </c>
      <c r="K288" s="14">
        <f>IF(A288="","",YEAR(A288))</f>
      </c>
    </row>
    <row r="289" spans="1:11" x14ac:dyDescent="0.25">
      <c r="A289" s="11"/>
      <c r="B289" s="9"/>
      <c r="C289" s="12"/>
      <c r="D289" s="12"/>
      <c r="E289" s="12"/>
      <c r="F289" s="12"/>
      <c r="G289" s="13">
        <f>IF(A289="","",N(C289)+N(D289))</f>
      </c>
      <c r="H289" s="13">
        <f>IF(A289="","",G289*IFERROR(INDEX(Settings!$B$2:$B$16,MATCH(B289,Settings!$A$2:$A$16,0)),0))</f>
      </c>
      <c r="I289" s="13">
        <f>IF(A289="","",G289-H289-N(E289)-N(F289))</f>
      </c>
      <c r="J289" s="14">
        <f>IF(A289="","",MONTH(A289))</f>
      </c>
      <c r="K289" s="14">
        <f>IF(A289="","",YEAR(A289))</f>
      </c>
    </row>
    <row r="290" spans="1:11" x14ac:dyDescent="0.25">
      <c r="A290" s="11"/>
      <c r="B290" s="9"/>
      <c r="C290" s="12"/>
      <c r="D290" s="12"/>
      <c r="E290" s="12"/>
      <c r="F290" s="12"/>
      <c r="G290" s="13">
        <f>IF(A290="","",N(C290)+N(D290))</f>
      </c>
      <c r="H290" s="13">
        <f>IF(A290="","",G290*IFERROR(INDEX(Settings!$B$2:$B$16,MATCH(B290,Settings!$A$2:$A$16,0)),0))</f>
      </c>
      <c r="I290" s="13">
        <f>IF(A290="","",G290-H290-N(E290)-N(F290))</f>
      </c>
      <c r="J290" s="14">
        <f>IF(A290="","",MONTH(A290))</f>
      </c>
      <c r="K290" s="14">
        <f>IF(A290="","",YEAR(A290))</f>
      </c>
    </row>
    <row r="291" spans="1:11" x14ac:dyDescent="0.25">
      <c r="A291" s="11"/>
      <c r="B291" s="9"/>
      <c r="C291" s="12"/>
      <c r="D291" s="12"/>
      <c r="E291" s="12"/>
      <c r="F291" s="12"/>
      <c r="G291" s="13">
        <f>IF(A291="","",N(C291)+N(D291))</f>
      </c>
      <c r="H291" s="13">
        <f>IF(A291="","",G291*IFERROR(INDEX(Settings!$B$2:$B$16,MATCH(B291,Settings!$A$2:$A$16,0)),0))</f>
      </c>
      <c r="I291" s="13">
        <f>IF(A291="","",G291-H291-N(E291)-N(F291))</f>
      </c>
      <c r="J291" s="14">
        <f>IF(A291="","",MONTH(A291))</f>
      </c>
      <c r="K291" s="14">
        <f>IF(A291="","",YEAR(A291))</f>
      </c>
    </row>
    <row r="292" spans="1:11" x14ac:dyDescent="0.25">
      <c r="A292" s="11"/>
      <c r="B292" s="9"/>
      <c r="C292" s="12"/>
      <c r="D292" s="12"/>
      <c r="E292" s="12"/>
      <c r="F292" s="12"/>
      <c r="G292" s="13">
        <f>IF(A292="","",N(C292)+N(D292))</f>
      </c>
      <c r="H292" s="13">
        <f>IF(A292="","",G292*IFERROR(INDEX(Settings!$B$2:$B$16,MATCH(B292,Settings!$A$2:$A$16,0)),0))</f>
      </c>
      <c r="I292" s="13">
        <f>IF(A292="","",G292-H292-N(E292)-N(F292))</f>
      </c>
      <c r="J292" s="14">
        <f>IF(A292="","",MONTH(A292))</f>
      </c>
      <c r="K292" s="14">
        <f>IF(A292="","",YEAR(A292))</f>
      </c>
    </row>
    <row r="293" spans="1:11" x14ac:dyDescent="0.25">
      <c r="A293" s="11"/>
      <c r="B293" s="9"/>
      <c r="C293" s="12"/>
      <c r="D293" s="12"/>
      <c r="E293" s="12"/>
      <c r="F293" s="12"/>
      <c r="G293" s="13">
        <f>IF(A293="","",N(C293)+N(D293))</f>
      </c>
      <c r="H293" s="13">
        <f>IF(A293="","",G293*IFERROR(INDEX(Settings!$B$2:$B$16,MATCH(B293,Settings!$A$2:$A$16,0)),0))</f>
      </c>
      <c r="I293" s="13">
        <f>IF(A293="","",G293-H293-N(E293)-N(F293))</f>
      </c>
      <c r="J293" s="14">
        <f>IF(A293="","",MONTH(A293))</f>
      </c>
      <c r="K293" s="14">
        <f>IF(A293="","",YEAR(A293))</f>
      </c>
    </row>
    <row r="294" spans="1:11" x14ac:dyDescent="0.25">
      <c r="A294" s="11"/>
      <c r="B294" s="9"/>
      <c r="C294" s="12"/>
      <c r="D294" s="12"/>
      <c r="E294" s="12"/>
      <c r="F294" s="12"/>
      <c r="G294" s="13">
        <f>IF(A294="","",N(C294)+N(D294))</f>
      </c>
      <c r="H294" s="13">
        <f>IF(A294="","",G294*IFERROR(INDEX(Settings!$B$2:$B$16,MATCH(B294,Settings!$A$2:$A$16,0)),0))</f>
      </c>
      <c r="I294" s="13">
        <f>IF(A294="","",G294-H294-N(E294)-N(F294))</f>
      </c>
      <c r="J294" s="14">
        <f>IF(A294="","",MONTH(A294))</f>
      </c>
      <c r="K294" s="14">
        <f>IF(A294="","",YEAR(A294))</f>
      </c>
    </row>
    <row r="295" spans="1:11" x14ac:dyDescent="0.25">
      <c r="A295" s="11"/>
      <c r="B295" s="9"/>
      <c r="C295" s="12"/>
      <c r="D295" s="12"/>
      <c r="E295" s="12"/>
      <c r="F295" s="12"/>
      <c r="G295" s="13">
        <f>IF(A295="","",N(C295)+N(D295))</f>
      </c>
      <c r="H295" s="13">
        <f>IF(A295="","",G295*IFERROR(INDEX(Settings!$B$2:$B$16,MATCH(B295,Settings!$A$2:$A$16,0)),0))</f>
      </c>
      <c r="I295" s="13">
        <f>IF(A295="","",G295-H295-N(E295)-N(F295))</f>
      </c>
      <c r="J295" s="14">
        <f>IF(A295="","",MONTH(A295))</f>
      </c>
      <c r="K295" s="14">
        <f>IF(A295="","",YEAR(A295))</f>
      </c>
    </row>
    <row r="296" spans="1:11" x14ac:dyDescent="0.25">
      <c r="A296" s="11"/>
      <c r="B296" s="9"/>
      <c r="C296" s="12"/>
      <c r="D296" s="12"/>
      <c r="E296" s="12"/>
      <c r="F296" s="12"/>
      <c r="G296" s="13">
        <f>IF(A296="","",N(C296)+N(D296))</f>
      </c>
      <c r="H296" s="13">
        <f>IF(A296="","",G296*IFERROR(INDEX(Settings!$B$2:$B$16,MATCH(B296,Settings!$A$2:$A$16,0)),0))</f>
      </c>
      <c r="I296" s="13">
        <f>IF(A296="","",G296-H296-N(E296)-N(F296))</f>
      </c>
      <c r="J296" s="14">
        <f>IF(A296="","",MONTH(A296))</f>
      </c>
      <c r="K296" s="14">
        <f>IF(A296="","",YEAR(A296))</f>
      </c>
    </row>
    <row r="297" spans="1:11" x14ac:dyDescent="0.25">
      <c r="A297" s="11"/>
      <c r="B297" s="9"/>
      <c r="C297" s="12"/>
      <c r="D297" s="12"/>
      <c r="E297" s="12"/>
      <c r="F297" s="12"/>
      <c r="G297" s="13">
        <f>IF(A297="","",N(C297)+N(D297))</f>
      </c>
      <c r="H297" s="13">
        <f>IF(A297="","",G297*IFERROR(INDEX(Settings!$B$2:$B$16,MATCH(B297,Settings!$A$2:$A$16,0)),0))</f>
      </c>
      <c r="I297" s="13">
        <f>IF(A297="","",G297-H297-N(E297)-N(F297))</f>
      </c>
      <c r="J297" s="14">
        <f>IF(A297="","",MONTH(A297))</f>
      </c>
      <c r="K297" s="14">
        <f>IF(A297="","",YEAR(A297))</f>
      </c>
    </row>
    <row r="298" spans="1:11" x14ac:dyDescent="0.25">
      <c r="A298" s="11"/>
      <c r="B298" s="9"/>
      <c r="C298" s="12"/>
      <c r="D298" s="12"/>
      <c r="E298" s="12"/>
      <c r="F298" s="12"/>
      <c r="G298" s="13">
        <f>IF(A298="","",N(C298)+N(D298))</f>
      </c>
      <c r="H298" s="13">
        <f>IF(A298="","",G298*IFERROR(INDEX(Settings!$B$2:$B$16,MATCH(B298,Settings!$A$2:$A$16,0)),0))</f>
      </c>
      <c r="I298" s="13">
        <f>IF(A298="","",G298-H298-N(E298)-N(F298))</f>
      </c>
      <c r="J298" s="14">
        <f>IF(A298="","",MONTH(A298))</f>
      </c>
      <c r="K298" s="14">
        <f>IF(A298="","",YEAR(A298))</f>
      </c>
    </row>
    <row r="299" spans="1:11" x14ac:dyDescent="0.25">
      <c r="A299" s="11"/>
      <c r="B299" s="9"/>
      <c r="C299" s="12"/>
      <c r="D299" s="12"/>
      <c r="E299" s="12"/>
      <c r="F299" s="12"/>
      <c r="G299" s="13">
        <f>IF(A299="","",N(C299)+N(D299))</f>
      </c>
      <c r="H299" s="13">
        <f>IF(A299="","",G299*IFERROR(INDEX(Settings!$B$2:$B$16,MATCH(B299,Settings!$A$2:$A$16,0)),0))</f>
      </c>
      <c r="I299" s="13">
        <f>IF(A299="","",G299-H299-N(E299)-N(F299))</f>
      </c>
      <c r="J299" s="14">
        <f>IF(A299="","",MONTH(A299))</f>
      </c>
      <c r="K299" s="14">
        <f>IF(A299="","",YEAR(A299))</f>
      </c>
    </row>
    <row r="300" spans="1:11" x14ac:dyDescent="0.25">
      <c r="A300" s="11"/>
      <c r="B300" s="9"/>
      <c r="C300" s="12"/>
      <c r="D300" s="12"/>
      <c r="E300" s="12"/>
      <c r="F300" s="12"/>
      <c r="G300" s="13">
        <f>IF(A300="","",N(C300)+N(D300))</f>
      </c>
      <c r="H300" s="13">
        <f>IF(A300="","",G300*IFERROR(INDEX(Settings!$B$2:$B$16,MATCH(B300,Settings!$A$2:$A$16,0)),0))</f>
      </c>
      <c r="I300" s="13">
        <f>IF(A300="","",G300-H300-N(E300)-N(F300))</f>
      </c>
      <c r="J300" s="14">
        <f>IF(A300="","",MONTH(A300))</f>
      </c>
      <c r="K300" s="14">
        <f>IF(A300="","",YEAR(A300))</f>
      </c>
    </row>
    <row r="301" spans="1:11" x14ac:dyDescent="0.25">
      <c r="A301" s="11"/>
      <c r="B301" s="9"/>
      <c r="C301" s="12"/>
      <c r="D301" s="12"/>
      <c r="E301" s="12"/>
      <c r="F301" s="12"/>
      <c r="G301" s="13">
        <f>IF(A301="","",N(C301)+N(D301))</f>
      </c>
      <c r="H301" s="13">
        <f>IF(A301="","",G301*IFERROR(INDEX(Settings!$B$2:$B$16,MATCH(B301,Settings!$A$2:$A$16,0)),0))</f>
      </c>
      <c r="I301" s="13">
        <f>IF(A301="","",G301-H301-N(E301)-N(F301))</f>
      </c>
      <c r="J301" s="14">
        <f>IF(A301="","",MONTH(A301))</f>
      </c>
      <c r="K301" s="14">
        <f>IF(A301="","",YEAR(A301))</f>
      </c>
    </row>
    <row r="302" spans="1:11" x14ac:dyDescent="0.25">
      <c r="A302" s="11"/>
      <c r="B302" s="9"/>
      <c r="C302" s="12"/>
      <c r="D302" s="12"/>
      <c r="E302" s="12"/>
      <c r="F302" s="12"/>
      <c r="G302" s="13">
        <f>IF(A302="","",N(C302)+N(D302))</f>
      </c>
      <c r="H302" s="13">
        <f>IF(A302="","",G302*IFERROR(INDEX(Settings!$B$2:$B$16,MATCH(B302,Settings!$A$2:$A$16,0)),0))</f>
      </c>
      <c r="I302" s="13">
        <f>IF(A302="","",G302-H302-N(E302)-N(F302))</f>
      </c>
      <c r="J302" s="14">
        <f>IF(A302="","",MONTH(A302))</f>
      </c>
      <c r="K302" s="14">
        <f>IF(A302="","",YEAR(A302))</f>
      </c>
    </row>
    <row r="303" spans="1:11" x14ac:dyDescent="0.25">
      <c r="A303" s="11"/>
      <c r="B303" s="9"/>
      <c r="C303" s="12"/>
      <c r="D303" s="12"/>
      <c r="E303" s="12"/>
      <c r="F303" s="12"/>
      <c r="G303" s="13">
        <f>IF(A303="","",N(C303)+N(D303))</f>
      </c>
      <c r="H303" s="13">
        <f>IF(A303="","",G303*IFERROR(INDEX(Settings!$B$2:$B$16,MATCH(B303,Settings!$A$2:$A$16,0)),0))</f>
      </c>
      <c r="I303" s="13">
        <f>IF(A303="","",G303-H303-N(E303)-N(F303))</f>
      </c>
      <c r="J303" s="14">
        <f>IF(A303="","",MONTH(A303))</f>
      </c>
      <c r="K303" s="14">
        <f>IF(A303="","",YEAR(A303))</f>
      </c>
    </row>
    <row r="304" spans="1:11" x14ac:dyDescent="0.25">
      <c r="A304" s="11"/>
      <c r="B304" s="9"/>
      <c r="C304" s="12"/>
      <c r="D304" s="12"/>
      <c r="E304" s="12"/>
      <c r="F304" s="12"/>
      <c r="G304" s="13">
        <f>IF(A304="","",N(C304)+N(D304))</f>
      </c>
      <c r="H304" s="13">
        <f>IF(A304="","",G304*IFERROR(INDEX(Settings!$B$2:$B$16,MATCH(B304,Settings!$A$2:$A$16,0)),0))</f>
      </c>
      <c r="I304" s="13">
        <f>IF(A304="","",G304-H304-N(E304)-N(F304))</f>
      </c>
      <c r="J304" s="14">
        <f>IF(A304="","",MONTH(A304))</f>
      </c>
      <c r="K304" s="14">
        <f>IF(A304="","",YEAR(A304))</f>
      </c>
    </row>
    <row r="305" spans="1:11" x14ac:dyDescent="0.25">
      <c r="A305" s="11"/>
      <c r="B305" s="9"/>
      <c r="C305" s="12"/>
      <c r="D305" s="12"/>
      <c r="E305" s="12"/>
      <c r="F305" s="12"/>
      <c r="G305" s="13">
        <f>IF(A305="","",N(C305)+N(D305))</f>
      </c>
      <c r="H305" s="13">
        <f>IF(A305="","",G305*IFERROR(INDEX(Settings!$B$2:$B$16,MATCH(B305,Settings!$A$2:$A$16,0)),0))</f>
      </c>
      <c r="I305" s="13">
        <f>IF(A305="","",G305-H305-N(E305)-N(F305))</f>
      </c>
      <c r="J305" s="14">
        <f>IF(A305="","",MONTH(A305))</f>
      </c>
      <c r="K305" s="14">
        <f>IF(A305="","",YEAR(A305))</f>
      </c>
    </row>
    <row r="306" spans="1:11" x14ac:dyDescent="0.25">
      <c r="A306" s="11"/>
      <c r="B306" s="9"/>
      <c r="C306" s="12"/>
      <c r="D306" s="12"/>
      <c r="E306" s="12"/>
      <c r="F306" s="12"/>
      <c r="G306" s="13">
        <f>IF(A306="","",N(C306)+N(D306))</f>
      </c>
      <c r="H306" s="13">
        <f>IF(A306="","",G306*IFERROR(INDEX(Settings!$B$2:$B$16,MATCH(B306,Settings!$A$2:$A$16,0)),0))</f>
      </c>
      <c r="I306" s="13">
        <f>IF(A306="","",G306-H306-N(E306)-N(F306))</f>
      </c>
      <c r="J306" s="14">
        <f>IF(A306="","",MONTH(A306))</f>
      </c>
      <c r="K306" s="14">
        <f>IF(A306="","",YEAR(A306))</f>
      </c>
    </row>
    <row r="307" spans="1:11" x14ac:dyDescent="0.25">
      <c r="A307" s="11"/>
      <c r="B307" s="9"/>
      <c r="C307" s="12"/>
      <c r="D307" s="12"/>
      <c r="E307" s="12"/>
      <c r="F307" s="12"/>
      <c r="G307" s="13">
        <f>IF(A307="","",N(C307)+N(D307))</f>
      </c>
      <c r="H307" s="13">
        <f>IF(A307="","",G307*IFERROR(INDEX(Settings!$B$2:$B$16,MATCH(B307,Settings!$A$2:$A$16,0)),0))</f>
      </c>
      <c r="I307" s="13">
        <f>IF(A307="","",G307-H307-N(E307)-N(F307))</f>
      </c>
      <c r="J307" s="14">
        <f>IF(A307="","",MONTH(A307))</f>
      </c>
      <c r="K307" s="14">
        <f>IF(A307="","",YEAR(A307))</f>
      </c>
    </row>
    <row r="308" spans="1:11" x14ac:dyDescent="0.25">
      <c r="A308" s="11"/>
      <c r="B308" s="9"/>
      <c r="C308" s="12"/>
      <c r="D308" s="12"/>
      <c r="E308" s="12"/>
      <c r="F308" s="12"/>
      <c r="G308" s="13">
        <f>IF(A308="","",N(C308)+N(D308))</f>
      </c>
      <c r="H308" s="13">
        <f>IF(A308="","",G308*IFERROR(INDEX(Settings!$B$2:$B$16,MATCH(B308,Settings!$A$2:$A$16,0)),0))</f>
      </c>
      <c r="I308" s="13">
        <f>IF(A308="","",G308-H308-N(E308)-N(F308))</f>
      </c>
      <c r="J308" s="14">
        <f>IF(A308="","",MONTH(A308))</f>
      </c>
      <c r="K308" s="14">
        <f>IF(A308="","",YEAR(A308))</f>
      </c>
    </row>
    <row r="309" spans="1:11" x14ac:dyDescent="0.25">
      <c r="A309" s="11"/>
      <c r="B309" s="9"/>
      <c r="C309" s="12"/>
      <c r="D309" s="12"/>
      <c r="E309" s="12"/>
      <c r="F309" s="12"/>
      <c r="G309" s="13">
        <f>IF(A309="","",N(C309)+N(D309))</f>
      </c>
      <c r="H309" s="13">
        <f>IF(A309="","",G309*IFERROR(INDEX(Settings!$B$2:$B$16,MATCH(B309,Settings!$A$2:$A$16,0)),0))</f>
      </c>
      <c r="I309" s="13">
        <f>IF(A309="","",G309-H309-N(E309)-N(F309))</f>
      </c>
      <c r="J309" s="14">
        <f>IF(A309="","",MONTH(A309))</f>
      </c>
      <c r="K309" s="14">
        <f>IF(A309="","",YEAR(A309))</f>
      </c>
    </row>
    <row r="310" spans="1:11" x14ac:dyDescent="0.25">
      <c r="A310" s="11"/>
      <c r="B310" s="9"/>
      <c r="C310" s="12"/>
      <c r="D310" s="12"/>
      <c r="E310" s="12"/>
      <c r="F310" s="12"/>
      <c r="G310" s="13">
        <f>IF(A310="","",N(C310)+N(D310))</f>
      </c>
      <c r="H310" s="13">
        <f>IF(A310="","",G310*IFERROR(INDEX(Settings!$B$2:$B$16,MATCH(B310,Settings!$A$2:$A$16,0)),0))</f>
      </c>
      <c r="I310" s="13">
        <f>IF(A310="","",G310-H310-N(E310)-N(F310))</f>
      </c>
      <c r="J310" s="14">
        <f>IF(A310="","",MONTH(A310))</f>
      </c>
      <c r="K310" s="14">
        <f>IF(A310="","",YEAR(A310))</f>
      </c>
    </row>
    <row r="311" spans="1:11" x14ac:dyDescent="0.25">
      <c r="A311" s="11"/>
      <c r="B311" s="9"/>
      <c r="C311" s="12"/>
      <c r="D311" s="12"/>
      <c r="E311" s="12"/>
      <c r="F311" s="12"/>
      <c r="G311" s="13">
        <f>IF(A311="","",N(C311)+N(D311))</f>
      </c>
      <c r="H311" s="13">
        <f>IF(A311="","",G311*IFERROR(INDEX(Settings!$B$2:$B$16,MATCH(B311,Settings!$A$2:$A$16,0)),0))</f>
      </c>
      <c r="I311" s="13">
        <f>IF(A311="","",G311-H311-N(E311)-N(F311))</f>
      </c>
      <c r="J311" s="14">
        <f>IF(A311="","",MONTH(A311))</f>
      </c>
      <c r="K311" s="14">
        <f>IF(A311="","",YEAR(A311))</f>
      </c>
    </row>
    <row r="312" spans="1:11" x14ac:dyDescent="0.25">
      <c r="A312" s="11"/>
      <c r="B312" s="9"/>
      <c r="C312" s="12"/>
      <c r="D312" s="12"/>
      <c r="E312" s="12"/>
      <c r="F312" s="12"/>
      <c r="G312" s="13">
        <f>IF(A312="","",N(C312)+N(D312))</f>
      </c>
      <c r="H312" s="13">
        <f>IF(A312="","",G312*IFERROR(INDEX(Settings!$B$2:$B$16,MATCH(B312,Settings!$A$2:$A$16,0)),0))</f>
      </c>
      <c r="I312" s="13">
        <f>IF(A312="","",G312-H312-N(E312)-N(F312))</f>
      </c>
      <c r="J312" s="14">
        <f>IF(A312="","",MONTH(A312))</f>
      </c>
      <c r="K312" s="14">
        <f>IF(A312="","",YEAR(A312))</f>
      </c>
    </row>
    <row r="313" spans="1:11" x14ac:dyDescent="0.25">
      <c r="A313" s="11"/>
      <c r="B313" s="9"/>
      <c r="C313" s="12"/>
      <c r="D313" s="12"/>
      <c r="E313" s="12"/>
      <c r="F313" s="12"/>
      <c r="G313" s="13">
        <f>IF(A313="","",N(C313)+N(D313))</f>
      </c>
      <c r="H313" s="13">
        <f>IF(A313="","",G313*IFERROR(INDEX(Settings!$B$2:$B$16,MATCH(B313,Settings!$A$2:$A$16,0)),0))</f>
      </c>
      <c r="I313" s="13">
        <f>IF(A313="","",G313-H313-N(E313)-N(F313))</f>
      </c>
      <c r="J313" s="14">
        <f>IF(A313="","",MONTH(A313))</f>
      </c>
      <c r="K313" s="14">
        <f>IF(A313="","",YEAR(A313))</f>
      </c>
    </row>
    <row r="314" spans="1:11" x14ac:dyDescent="0.25">
      <c r="A314" s="11"/>
      <c r="B314" s="9"/>
      <c r="C314" s="12"/>
      <c r="D314" s="12"/>
      <c r="E314" s="12"/>
      <c r="F314" s="12"/>
      <c r="G314" s="13">
        <f>IF(A314="","",N(C314)+N(D314))</f>
      </c>
      <c r="H314" s="13">
        <f>IF(A314="","",G314*IFERROR(INDEX(Settings!$B$2:$B$16,MATCH(B314,Settings!$A$2:$A$16,0)),0))</f>
      </c>
      <c r="I314" s="13">
        <f>IF(A314="","",G314-H314-N(E314)-N(F314))</f>
      </c>
      <c r="J314" s="14">
        <f>IF(A314="","",MONTH(A314))</f>
      </c>
      <c r="K314" s="14">
        <f>IF(A314="","",YEAR(A314))</f>
      </c>
    </row>
    <row r="315" spans="1:11" x14ac:dyDescent="0.25">
      <c r="A315" s="11"/>
      <c r="B315" s="9"/>
      <c r="C315" s="12"/>
      <c r="D315" s="12"/>
      <c r="E315" s="12"/>
      <c r="F315" s="12"/>
      <c r="G315" s="13">
        <f>IF(A315="","",N(C315)+N(D315))</f>
      </c>
      <c r="H315" s="13">
        <f>IF(A315="","",G315*IFERROR(INDEX(Settings!$B$2:$B$16,MATCH(B315,Settings!$A$2:$A$16,0)),0))</f>
      </c>
      <c r="I315" s="13">
        <f>IF(A315="","",G315-H315-N(E315)-N(F315))</f>
      </c>
      <c r="J315" s="14">
        <f>IF(A315="","",MONTH(A315))</f>
      </c>
      <c r="K315" s="14">
        <f>IF(A315="","",YEAR(A315))</f>
      </c>
    </row>
    <row r="316" spans="1:11" x14ac:dyDescent="0.25">
      <c r="A316" s="11"/>
      <c r="B316" s="9"/>
      <c r="C316" s="12"/>
      <c r="D316" s="12"/>
      <c r="E316" s="12"/>
      <c r="F316" s="12"/>
      <c r="G316" s="13">
        <f>IF(A316="","",N(C316)+N(D316))</f>
      </c>
      <c r="H316" s="13">
        <f>IF(A316="","",G316*IFERROR(INDEX(Settings!$B$2:$B$16,MATCH(B316,Settings!$A$2:$A$16,0)),0))</f>
      </c>
      <c r="I316" s="13">
        <f>IF(A316="","",G316-H316-N(E316)-N(F316))</f>
      </c>
      <c r="J316" s="14">
        <f>IF(A316="","",MONTH(A316))</f>
      </c>
      <c r="K316" s="14">
        <f>IF(A316="","",YEAR(A316))</f>
      </c>
    </row>
    <row r="317" spans="1:11" x14ac:dyDescent="0.25">
      <c r="A317" s="11"/>
      <c r="B317" s="9"/>
      <c r="C317" s="12"/>
      <c r="D317" s="12"/>
      <c r="E317" s="12"/>
      <c r="F317" s="12"/>
      <c r="G317" s="13">
        <f>IF(A317="","",N(C317)+N(D317))</f>
      </c>
      <c r="H317" s="13">
        <f>IF(A317="","",G317*IFERROR(INDEX(Settings!$B$2:$B$16,MATCH(B317,Settings!$A$2:$A$16,0)),0))</f>
      </c>
      <c r="I317" s="13">
        <f>IF(A317="","",G317-H317-N(E317)-N(F317))</f>
      </c>
      <c r="J317" s="14">
        <f>IF(A317="","",MONTH(A317))</f>
      </c>
      <c r="K317" s="14">
        <f>IF(A317="","",YEAR(A317))</f>
      </c>
    </row>
    <row r="318" spans="1:11" x14ac:dyDescent="0.25">
      <c r="A318" s="11"/>
      <c r="B318" s="9"/>
      <c r="C318" s="12"/>
      <c r="D318" s="12"/>
      <c r="E318" s="12"/>
      <c r="F318" s="12"/>
      <c r="G318" s="13">
        <f>IF(A318="","",N(C318)+N(D318))</f>
      </c>
      <c r="H318" s="13">
        <f>IF(A318="","",G318*IFERROR(INDEX(Settings!$B$2:$B$16,MATCH(B318,Settings!$A$2:$A$16,0)),0))</f>
      </c>
      <c r="I318" s="13">
        <f>IF(A318="","",G318-H318-N(E318)-N(F318))</f>
      </c>
      <c r="J318" s="14">
        <f>IF(A318="","",MONTH(A318))</f>
      </c>
      <c r="K318" s="14">
        <f>IF(A318="","",YEAR(A318))</f>
      </c>
    </row>
    <row r="319" spans="1:11" x14ac:dyDescent="0.25">
      <c r="A319" s="11"/>
      <c r="B319" s="9"/>
      <c r="C319" s="12"/>
      <c r="D319" s="12"/>
      <c r="E319" s="12"/>
      <c r="F319" s="12"/>
      <c r="G319" s="13">
        <f>IF(A319="","",N(C319)+N(D319))</f>
      </c>
      <c r="H319" s="13">
        <f>IF(A319="","",G319*IFERROR(INDEX(Settings!$B$2:$B$16,MATCH(B319,Settings!$A$2:$A$16,0)),0))</f>
      </c>
      <c r="I319" s="13">
        <f>IF(A319="","",G319-H319-N(E319)-N(F319))</f>
      </c>
      <c r="J319" s="14">
        <f>IF(A319="","",MONTH(A319))</f>
      </c>
      <c r="K319" s="14">
        <f>IF(A319="","",YEAR(A319))</f>
      </c>
    </row>
    <row r="320" spans="1:11" x14ac:dyDescent="0.25">
      <c r="A320" s="11"/>
      <c r="B320" s="9"/>
      <c r="C320" s="12"/>
      <c r="D320" s="12"/>
      <c r="E320" s="12"/>
      <c r="F320" s="12"/>
      <c r="G320" s="13">
        <f>IF(A320="","",N(C320)+N(D320))</f>
      </c>
      <c r="H320" s="13">
        <f>IF(A320="","",G320*IFERROR(INDEX(Settings!$B$2:$B$16,MATCH(B320,Settings!$A$2:$A$16,0)),0))</f>
      </c>
      <c r="I320" s="13">
        <f>IF(A320="","",G320-H320-N(E320)-N(F320))</f>
      </c>
      <c r="J320" s="14">
        <f>IF(A320="","",MONTH(A320))</f>
      </c>
      <c r="K320" s="14">
        <f>IF(A320="","",YEAR(A320))</f>
      </c>
    </row>
    <row r="321" spans="1:11" x14ac:dyDescent="0.25">
      <c r="A321" s="11"/>
      <c r="B321" s="9"/>
      <c r="C321" s="12"/>
      <c r="D321" s="12"/>
      <c r="E321" s="12"/>
      <c r="F321" s="12"/>
      <c r="G321" s="13">
        <f>IF(A321="","",N(C321)+N(D321))</f>
      </c>
      <c r="H321" s="13">
        <f>IF(A321="","",G321*IFERROR(INDEX(Settings!$B$2:$B$16,MATCH(B321,Settings!$A$2:$A$16,0)),0))</f>
      </c>
      <c r="I321" s="13">
        <f>IF(A321="","",G321-H321-N(E321)-N(F321))</f>
      </c>
      <c r="J321" s="14">
        <f>IF(A321="","",MONTH(A321))</f>
      </c>
      <c r="K321" s="14">
        <f>IF(A321="","",YEAR(A321))</f>
      </c>
    </row>
    <row r="322" spans="1:11" x14ac:dyDescent="0.25">
      <c r="A322" s="11"/>
      <c r="B322" s="9"/>
      <c r="C322" s="12"/>
      <c r="D322" s="12"/>
      <c r="E322" s="12"/>
      <c r="F322" s="12"/>
      <c r="G322" s="13">
        <f>IF(A322="","",N(C322)+N(D322))</f>
      </c>
      <c r="H322" s="13">
        <f>IF(A322="","",G322*IFERROR(INDEX(Settings!$B$2:$B$16,MATCH(B322,Settings!$A$2:$A$16,0)),0))</f>
      </c>
      <c r="I322" s="13">
        <f>IF(A322="","",G322-H322-N(E322)-N(F322))</f>
      </c>
      <c r="J322" s="14">
        <f>IF(A322="","",MONTH(A322))</f>
      </c>
      <c r="K322" s="14">
        <f>IF(A322="","",YEAR(A322))</f>
      </c>
    </row>
    <row r="323" spans="1:11" x14ac:dyDescent="0.25">
      <c r="A323" s="11"/>
      <c r="B323" s="9"/>
      <c r="C323" s="12"/>
      <c r="D323" s="12"/>
      <c r="E323" s="12"/>
      <c r="F323" s="12"/>
      <c r="G323" s="13">
        <f>IF(A323="","",N(C323)+N(D323))</f>
      </c>
      <c r="H323" s="13">
        <f>IF(A323="","",G323*IFERROR(INDEX(Settings!$B$2:$B$16,MATCH(B323,Settings!$A$2:$A$16,0)),0))</f>
      </c>
      <c r="I323" s="13">
        <f>IF(A323="","",G323-H323-N(E323)-N(F323))</f>
      </c>
      <c r="J323" s="14">
        <f>IF(A323="","",MONTH(A323))</f>
      </c>
      <c r="K323" s="14">
        <f>IF(A323="","",YEAR(A323))</f>
      </c>
    </row>
    <row r="324" spans="1:11" x14ac:dyDescent="0.25">
      <c r="A324" s="11"/>
      <c r="B324" s="9"/>
      <c r="C324" s="12"/>
      <c r="D324" s="12"/>
      <c r="E324" s="12"/>
      <c r="F324" s="12"/>
      <c r="G324" s="13">
        <f>IF(A324="","",N(C324)+N(D324))</f>
      </c>
      <c r="H324" s="13">
        <f>IF(A324="","",G324*IFERROR(INDEX(Settings!$B$2:$B$16,MATCH(B324,Settings!$A$2:$A$16,0)),0))</f>
      </c>
      <c r="I324" s="13">
        <f>IF(A324="","",G324-H324-N(E324)-N(F324))</f>
      </c>
      <c r="J324" s="14">
        <f>IF(A324="","",MONTH(A324))</f>
      </c>
      <c r="K324" s="14">
        <f>IF(A324="","",YEAR(A324))</f>
      </c>
    </row>
    <row r="325" spans="1:11" x14ac:dyDescent="0.25">
      <c r="A325" s="11"/>
      <c r="B325" s="9"/>
      <c r="C325" s="12"/>
      <c r="D325" s="12"/>
      <c r="E325" s="12"/>
      <c r="F325" s="12"/>
      <c r="G325" s="13">
        <f>IF(A325="","",N(C325)+N(D325))</f>
      </c>
      <c r="H325" s="13">
        <f>IF(A325="","",G325*IFERROR(INDEX(Settings!$B$2:$B$16,MATCH(B325,Settings!$A$2:$A$16,0)),0))</f>
      </c>
      <c r="I325" s="13">
        <f>IF(A325="","",G325-H325-N(E325)-N(F325))</f>
      </c>
      <c r="J325" s="14">
        <f>IF(A325="","",MONTH(A325))</f>
      </c>
      <c r="K325" s="14">
        <f>IF(A325="","",YEAR(A325))</f>
      </c>
    </row>
    <row r="326" spans="1:11" x14ac:dyDescent="0.25">
      <c r="A326" s="11"/>
      <c r="B326" s="9"/>
      <c r="C326" s="12"/>
      <c r="D326" s="12"/>
      <c r="E326" s="12"/>
      <c r="F326" s="12"/>
      <c r="G326" s="13">
        <f>IF(A326="","",N(C326)+N(D326))</f>
      </c>
      <c r="H326" s="13">
        <f>IF(A326="","",G326*IFERROR(INDEX(Settings!$B$2:$B$16,MATCH(B326,Settings!$A$2:$A$16,0)),0))</f>
      </c>
      <c r="I326" s="13">
        <f>IF(A326="","",G326-H326-N(E326)-N(F326))</f>
      </c>
      <c r="J326" s="14">
        <f>IF(A326="","",MONTH(A326))</f>
      </c>
      <c r="K326" s="14">
        <f>IF(A326="","",YEAR(A326))</f>
      </c>
    </row>
    <row r="327" spans="1:11" x14ac:dyDescent="0.25">
      <c r="A327" s="11"/>
      <c r="B327" s="9"/>
      <c r="C327" s="12"/>
      <c r="D327" s="12"/>
      <c r="E327" s="12"/>
      <c r="F327" s="12"/>
      <c r="G327" s="13">
        <f>IF(A327="","",N(C327)+N(D327))</f>
      </c>
      <c r="H327" s="13">
        <f>IF(A327="","",G327*IFERROR(INDEX(Settings!$B$2:$B$16,MATCH(B327,Settings!$A$2:$A$16,0)),0))</f>
      </c>
      <c r="I327" s="13">
        <f>IF(A327="","",G327-H327-N(E327)-N(F327))</f>
      </c>
      <c r="J327" s="14">
        <f>IF(A327="","",MONTH(A327))</f>
      </c>
      <c r="K327" s="14">
        <f>IF(A327="","",YEAR(A327))</f>
      </c>
    </row>
    <row r="328" spans="1:11" x14ac:dyDescent="0.25">
      <c r="A328" s="11"/>
      <c r="B328" s="9"/>
      <c r="C328" s="12"/>
      <c r="D328" s="12"/>
      <c r="E328" s="12"/>
      <c r="F328" s="12"/>
      <c r="G328" s="13">
        <f>IF(A328="","",N(C328)+N(D328))</f>
      </c>
      <c r="H328" s="13">
        <f>IF(A328="","",G328*IFERROR(INDEX(Settings!$B$2:$B$16,MATCH(B328,Settings!$A$2:$A$16,0)),0))</f>
      </c>
      <c r="I328" s="13">
        <f>IF(A328="","",G328-H328-N(E328)-N(F328))</f>
      </c>
      <c r="J328" s="14">
        <f>IF(A328="","",MONTH(A328))</f>
      </c>
      <c r="K328" s="14">
        <f>IF(A328="","",YEAR(A328))</f>
      </c>
    </row>
    <row r="329" spans="1:11" x14ac:dyDescent="0.25">
      <c r="A329" s="11"/>
      <c r="B329" s="9"/>
      <c r="C329" s="12"/>
      <c r="D329" s="12"/>
      <c r="E329" s="12"/>
      <c r="F329" s="12"/>
      <c r="G329" s="13">
        <f>IF(A329="","",N(C329)+N(D329))</f>
      </c>
      <c r="H329" s="13">
        <f>IF(A329="","",G329*IFERROR(INDEX(Settings!$B$2:$B$16,MATCH(B329,Settings!$A$2:$A$16,0)),0))</f>
      </c>
      <c r="I329" s="13">
        <f>IF(A329="","",G329-H329-N(E329)-N(F329))</f>
      </c>
      <c r="J329" s="14">
        <f>IF(A329="","",MONTH(A329))</f>
      </c>
      <c r="K329" s="14">
        <f>IF(A329="","",YEAR(A329))</f>
      </c>
    </row>
    <row r="330" spans="1:11" x14ac:dyDescent="0.25">
      <c r="A330" s="11"/>
      <c r="B330" s="9"/>
      <c r="C330" s="12"/>
      <c r="D330" s="12"/>
      <c r="E330" s="12"/>
      <c r="F330" s="12"/>
      <c r="G330" s="13">
        <f>IF(A330="","",N(C330)+N(D330))</f>
      </c>
      <c r="H330" s="13">
        <f>IF(A330="","",G330*IFERROR(INDEX(Settings!$B$2:$B$16,MATCH(B330,Settings!$A$2:$A$16,0)),0))</f>
      </c>
      <c r="I330" s="13">
        <f>IF(A330="","",G330-H330-N(E330)-N(F330))</f>
      </c>
      <c r="J330" s="14">
        <f>IF(A330="","",MONTH(A330))</f>
      </c>
      <c r="K330" s="14">
        <f>IF(A330="","",YEAR(A330))</f>
      </c>
    </row>
    <row r="331" spans="1:11" x14ac:dyDescent="0.25">
      <c r="A331" s="11"/>
      <c r="B331" s="9"/>
      <c r="C331" s="12"/>
      <c r="D331" s="12"/>
      <c r="E331" s="12"/>
      <c r="F331" s="12"/>
      <c r="G331" s="13">
        <f>IF(A331="","",N(C331)+N(D331))</f>
      </c>
      <c r="H331" s="13">
        <f>IF(A331="","",G331*IFERROR(INDEX(Settings!$B$2:$B$16,MATCH(B331,Settings!$A$2:$A$16,0)),0))</f>
      </c>
      <c r="I331" s="13">
        <f>IF(A331="","",G331-H331-N(E331)-N(F331))</f>
      </c>
      <c r="J331" s="14">
        <f>IF(A331="","",MONTH(A331))</f>
      </c>
      <c r="K331" s="14">
        <f>IF(A331="","",YEAR(A331))</f>
      </c>
    </row>
    <row r="332" spans="1:11" x14ac:dyDescent="0.25">
      <c r="A332" s="11"/>
      <c r="B332" s="9"/>
      <c r="C332" s="12"/>
      <c r="D332" s="12"/>
      <c r="E332" s="12"/>
      <c r="F332" s="12"/>
      <c r="G332" s="13">
        <f>IF(A332="","",N(C332)+N(D332))</f>
      </c>
      <c r="H332" s="13">
        <f>IF(A332="","",G332*IFERROR(INDEX(Settings!$B$2:$B$16,MATCH(B332,Settings!$A$2:$A$16,0)),0))</f>
      </c>
      <c r="I332" s="13">
        <f>IF(A332="","",G332-H332-N(E332)-N(F332))</f>
      </c>
      <c r="J332" s="14">
        <f>IF(A332="","",MONTH(A332))</f>
      </c>
      <c r="K332" s="14">
        <f>IF(A332="","",YEAR(A332))</f>
      </c>
    </row>
    <row r="333" spans="1:11" x14ac:dyDescent="0.25">
      <c r="A333" s="11"/>
      <c r="B333" s="9"/>
      <c r="C333" s="12"/>
      <c r="D333" s="12"/>
      <c r="E333" s="12"/>
      <c r="F333" s="12"/>
      <c r="G333" s="13">
        <f>IF(A333="","",N(C333)+N(D333))</f>
      </c>
      <c r="H333" s="13">
        <f>IF(A333="","",G333*IFERROR(INDEX(Settings!$B$2:$B$16,MATCH(B333,Settings!$A$2:$A$16,0)),0))</f>
      </c>
      <c r="I333" s="13">
        <f>IF(A333="","",G333-H333-N(E333)-N(F333))</f>
      </c>
      <c r="J333" s="14">
        <f>IF(A333="","",MONTH(A333))</f>
      </c>
      <c r="K333" s="14">
        <f>IF(A333="","",YEAR(A333))</f>
      </c>
    </row>
    <row r="334" spans="1:11" x14ac:dyDescent="0.25">
      <c r="A334" s="11"/>
      <c r="B334" s="9"/>
      <c r="C334" s="12"/>
      <c r="D334" s="12"/>
      <c r="E334" s="12"/>
      <c r="F334" s="12"/>
      <c r="G334" s="13">
        <f>IF(A334="","",N(C334)+N(D334))</f>
      </c>
      <c r="H334" s="13">
        <f>IF(A334="","",G334*IFERROR(INDEX(Settings!$B$2:$B$16,MATCH(B334,Settings!$A$2:$A$16,0)),0))</f>
      </c>
      <c r="I334" s="13">
        <f>IF(A334="","",G334-H334-N(E334)-N(F334))</f>
      </c>
      <c r="J334" s="14">
        <f>IF(A334="","",MONTH(A334))</f>
      </c>
      <c r="K334" s="14">
        <f>IF(A334="","",YEAR(A334))</f>
      </c>
    </row>
    <row r="335" spans="1:11" x14ac:dyDescent="0.25">
      <c r="A335" s="11"/>
      <c r="B335" s="9"/>
      <c r="C335" s="12"/>
      <c r="D335" s="12"/>
      <c r="E335" s="12"/>
      <c r="F335" s="12"/>
      <c r="G335" s="13">
        <f>IF(A335="","",N(C335)+N(D335))</f>
      </c>
      <c r="H335" s="13">
        <f>IF(A335="","",G335*IFERROR(INDEX(Settings!$B$2:$B$16,MATCH(B335,Settings!$A$2:$A$16,0)),0))</f>
      </c>
      <c r="I335" s="13">
        <f>IF(A335="","",G335-H335-N(E335)-N(F335))</f>
      </c>
      <c r="J335" s="14">
        <f>IF(A335="","",MONTH(A335))</f>
      </c>
      <c r="K335" s="14">
        <f>IF(A335="","",YEAR(A335))</f>
      </c>
    </row>
    <row r="336" spans="1:11" x14ac:dyDescent="0.25">
      <c r="A336" s="11"/>
      <c r="B336" s="9"/>
      <c r="C336" s="12"/>
      <c r="D336" s="12"/>
      <c r="E336" s="12"/>
      <c r="F336" s="12"/>
      <c r="G336" s="13">
        <f>IF(A336="","",N(C336)+N(D336))</f>
      </c>
      <c r="H336" s="13">
        <f>IF(A336="","",G336*IFERROR(INDEX(Settings!$B$2:$B$16,MATCH(B336,Settings!$A$2:$A$16,0)),0))</f>
      </c>
      <c r="I336" s="13">
        <f>IF(A336="","",G336-H336-N(E336)-N(F336))</f>
      </c>
      <c r="J336" s="14">
        <f>IF(A336="","",MONTH(A336))</f>
      </c>
      <c r="K336" s="14">
        <f>IF(A336="","",YEAR(A336))</f>
      </c>
    </row>
    <row r="337" spans="1:11" x14ac:dyDescent="0.25">
      <c r="A337" s="11"/>
      <c r="B337" s="9"/>
      <c r="C337" s="12"/>
      <c r="D337" s="12"/>
      <c r="E337" s="12"/>
      <c r="F337" s="12"/>
      <c r="G337" s="13">
        <f>IF(A337="","",N(C337)+N(D337))</f>
      </c>
      <c r="H337" s="13">
        <f>IF(A337="","",G337*IFERROR(INDEX(Settings!$B$2:$B$16,MATCH(B337,Settings!$A$2:$A$16,0)),0))</f>
      </c>
      <c r="I337" s="13">
        <f>IF(A337="","",G337-H337-N(E337)-N(F337))</f>
      </c>
      <c r="J337" s="14">
        <f>IF(A337="","",MONTH(A337))</f>
      </c>
      <c r="K337" s="14">
        <f>IF(A337="","",YEAR(A337))</f>
      </c>
    </row>
    <row r="338" spans="1:11" x14ac:dyDescent="0.25">
      <c r="A338" s="11"/>
      <c r="B338" s="9"/>
      <c r="C338" s="12"/>
      <c r="D338" s="12"/>
      <c r="E338" s="12"/>
      <c r="F338" s="12"/>
      <c r="G338" s="13">
        <f>IF(A338="","",N(C338)+N(D338))</f>
      </c>
      <c r="H338" s="13">
        <f>IF(A338="","",G338*IFERROR(INDEX(Settings!$B$2:$B$16,MATCH(B338,Settings!$A$2:$A$16,0)),0))</f>
      </c>
      <c r="I338" s="13">
        <f>IF(A338="","",G338-H338-N(E338)-N(F338))</f>
      </c>
      <c r="J338" s="14">
        <f>IF(A338="","",MONTH(A338))</f>
      </c>
      <c r="K338" s="14">
        <f>IF(A338="","",YEAR(A338))</f>
      </c>
    </row>
    <row r="339" spans="1:11" x14ac:dyDescent="0.25">
      <c r="A339" s="11"/>
      <c r="B339" s="9"/>
      <c r="C339" s="12"/>
      <c r="D339" s="12"/>
      <c r="E339" s="12"/>
      <c r="F339" s="12"/>
      <c r="G339" s="13">
        <f>IF(A339="","",N(C339)+N(D339))</f>
      </c>
      <c r="H339" s="13">
        <f>IF(A339="","",G339*IFERROR(INDEX(Settings!$B$2:$B$16,MATCH(B339,Settings!$A$2:$A$16,0)),0))</f>
      </c>
      <c r="I339" s="13">
        <f>IF(A339="","",G339-H339-N(E339)-N(F339))</f>
      </c>
      <c r="J339" s="14">
        <f>IF(A339="","",MONTH(A339))</f>
      </c>
      <c r="K339" s="14">
        <f>IF(A339="","",YEAR(A339))</f>
      </c>
    </row>
    <row r="340" spans="1:11" x14ac:dyDescent="0.25">
      <c r="A340" s="11"/>
      <c r="B340" s="9"/>
      <c r="C340" s="12"/>
      <c r="D340" s="12"/>
      <c r="E340" s="12"/>
      <c r="F340" s="12"/>
      <c r="G340" s="13">
        <f>IF(A340="","",N(C340)+N(D340))</f>
      </c>
      <c r="H340" s="13">
        <f>IF(A340="","",G340*IFERROR(INDEX(Settings!$B$2:$B$16,MATCH(B340,Settings!$A$2:$A$16,0)),0))</f>
      </c>
      <c r="I340" s="13">
        <f>IF(A340="","",G340-H340-N(E340)-N(F340))</f>
      </c>
      <c r="J340" s="14">
        <f>IF(A340="","",MONTH(A340))</f>
      </c>
      <c r="K340" s="14">
        <f>IF(A340="","",YEAR(A340))</f>
      </c>
    </row>
    <row r="341" spans="1:11" x14ac:dyDescent="0.25">
      <c r="A341" s="11"/>
      <c r="B341" s="9"/>
      <c r="C341" s="12"/>
      <c r="D341" s="12"/>
      <c r="E341" s="12"/>
      <c r="F341" s="12"/>
      <c r="G341" s="13">
        <f>IF(A341="","",N(C341)+N(D341))</f>
      </c>
      <c r="H341" s="13">
        <f>IF(A341="","",G341*IFERROR(INDEX(Settings!$B$2:$B$16,MATCH(B341,Settings!$A$2:$A$16,0)),0))</f>
      </c>
      <c r="I341" s="13">
        <f>IF(A341="","",G341-H341-N(E341)-N(F341))</f>
      </c>
      <c r="J341" s="14">
        <f>IF(A341="","",MONTH(A341))</f>
      </c>
      <c r="K341" s="14">
        <f>IF(A341="","",YEAR(A341))</f>
      </c>
    </row>
    <row r="342" spans="1:11" x14ac:dyDescent="0.25">
      <c r="A342" s="11"/>
      <c r="B342" s="9"/>
      <c r="C342" s="12"/>
      <c r="D342" s="12"/>
      <c r="E342" s="12"/>
      <c r="F342" s="12"/>
      <c r="G342" s="13">
        <f>IF(A342="","",N(C342)+N(D342))</f>
      </c>
      <c r="H342" s="13">
        <f>IF(A342="","",G342*IFERROR(INDEX(Settings!$B$2:$B$16,MATCH(B342,Settings!$A$2:$A$16,0)),0))</f>
      </c>
      <c r="I342" s="13">
        <f>IF(A342="","",G342-H342-N(E342)-N(F342))</f>
      </c>
      <c r="J342" s="14">
        <f>IF(A342="","",MONTH(A342))</f>
      </c>
      <c r="K342" s="14">
        <f>IF(A342="","",YEAR(A342))</f>
      </c>
    </row>
    <row r="343" spans="1:11" x14ac:dyDescent="0.25">
      <c r="A343" s="11"/>
      <c r="B343" s="9"/>
      <c r="C343" s="12"/>
      <c r="D343" s="12"/>
      <c r="E343" s="12"/>
      <c r="F343" s="12"/>
      <c r="G343" s="13">
        <f>IF(A343="","",N(C343)+N(D343))</f>
      </c>
      <c r="H343" s="13">
        <f>IF(A343="","",G343*IFERROR(INDEX(Settings!$B$2:$B$16,MATCH(B343,Settings!$A$2:$A$16,0)),0))</f>
      </c>
      <c r="I343" s="13">
        <f>IF(A343="","",G343-H343-N(E343)-N(F343))</f>
      </c>
      <c r="J343" s="14">
        <f>IF(A343="","",MONTH(A343))</f>
      </c>
      <c r="K343" s="14">
        <f>IF(A343="","",YEAR(A343))</f>
      </c>
    </row>
    <row r="344" spans="1:11" x14ac:dyDescent="0.25">
      <c r="A344" s="11"/>
      <c r="B344" s="9"/>
      <c r="C344" s="12"/>
      <c r="D344" s="12"/>
      <c r="E344" s="12"/>
      <c r="F344" s="12"/>
      <c r="G344" s="13">
        <f>IF(A344="","",N(C344)+N(D344))</f>
      </c>
      <c r="H344" s="13">
        <f>IF(A344="","",G344*IFERROR(INDEX(Settings!$B$2:$B$16,MATCH(B344,Settings!$A$2:$A$16,0)),0))</f>
      </c>
      <c r="I344" s="13">
        <f>IF(A344="","",G344-H344-N(E344)-N(F344))</f>
      </c>
      <c r="J344" s="14">
        <f>IF(A344="","",MONTH(A344))</f>
      </c>
      <c r="K344" s="14">
        <f>IF(A344="","",YEAR(A344))</f>
      </c>
    </row>
    <row r="345" spans="1:11" x14ac:dyDescent="0.25">
      <c r="A345" s="11"/>
      <c r="B345" s="9"/>
      <c r="C345" s="12"/>
      <c r="D345" s="12"/>
      <c r="E345" s="12"/>
      <c r="F345" s="12"/>
      <c r="G345" s="13">
        <f>IF(A345="","",N(C345)+N(D345))</f>
      </c>
      <c r="H345" s="13">
        <f>IF(A345="","",G345*IFERROR(INDEX(Settings!$B$2:$B$16,MATCH(B345,Settings!$A$2:$A$16,0)),0))</f>
      </c>
      <c r="I345" s="13">
        <f>IF(A345="","",G345-H345-N(E345)-N(F345))</f>
      </c>
      <c r="J345" s="14">
        <f>IF(A345="","",MONTH(A345))</f>
      </c>
      <c r="K345" s="14">
        <f>IF(A345="","",YEAR(A345))</f>
      </c>
    </row>
    <row r="346" spans="1:11" x14ac:dyDescent="0.25">
      <c r="A346" s="11"/>
      <c r="B346" s="9"/>
      <c r="C346" s="12"/>
      <c r="D346" s="12"/>
      <c r="E346" s="12"/>
      <c r="F346" s="12"/>
      <c r="G346" s="13">
        <f>IF(A346="","",N(C346)+N(D346))</f>
      </c>
      <c r="H346" s="13">
        <f>IF(A346="","",G346*IFERROR(INDEX(Settings!$B$2:$B$16,MATCH(B346,Settings!$A$2:$A$16,0)),0))</f>
      </c>
      <c r="I346" s="13">
        <f>IF(A346="","",G346-H346-N(E346)-N(F346))</f>
      </c>
      <c r="J346" s="14">
        <f>IF(A346="","",MONTH(A346))</f>
      </c>
      <c r="K346" s="14">
        <f>IF(A346="","",YEAR(A346))</f>
      </c>
    </row>
    <row r="347" spans="1:11" x14ac:dyDescent="0.25">
      <c r="A347" s="11"/>
      <c r="B347" s="9"/>
      <c r="C347" s="12"/>
      <c r="D347" s="12"/>
      <c r="E347" s="12"/>
      <c r="F347" s="12"/>
      <c r="G347" s="13">
        <f>IF(A347="","",N(C347)+N(D347))</f>
      </c>
      <c r="H347" s="13">
        <f>IF(A347="","",G347*IFERROR(INDEX(Settings!$B$2:$B$16,MATCH(B347,Settings!$A$2:$A$16,0)),0))</f>
      </c>
      <c r="I347" s="13">
        <f>IF(A347="","",G347-H347-N(E347)-N(F347))</f>
      </c>
      <c r="J347" s="14">
        <f>IF(A347="","",MONTH(A347))</f>
      </c>
      <c r="K347" s="14">
        <f>IF(A347="","",YEAR(A347))</f>
      </c>
    </row>
    <row r="348" spans="1:11" x14ac:dyDescent="0.25">
      <c r="A348" s="11"/>
      <c r="B348" s="9"/>
      <c r="C348" s="12"/>
      <c r="D348" s="12"/>
      <c r="E348" s="12"/>
      <c r="F348" s="12"/>
      <c r="G348" s="13">
        <f>IF(A348="","",N(C348)+N(D348))</f>
      </c>
      <c r="H348" s="13">
        <f>IF(A348="","",G348*IFERROR(INDEX(Settings!$B$2:$B$16,MATCH(B348,Settings!$A$2:$A$16,0)),0))</f>
      </c>
      <c r="I348" s="13">
        <f>IF(A348="","",G348-H348-N(E348)-N(F348))</f>
      </c>
      <c r="J348" s="14">
        <f>IF(A348="","",MONTH(A348))</f>
      </c>
      <c r="K348" s="14">
        <f>IF(A348="","",YEAR(A348))</f>
      </c>
    </row>
    <row r="349" spans="1:11" x14ac:dyDescent="0.25">
      <c r="A349" s="11"/>
      <c r="B349" s="9"/>
      <c r="C349" s="12"/>
      <c r="D349" s="12"/>
      <c r="E349" s="12"/>
      <c r="F349" s="12"/>
      <c r="G349" s="13">
        <f>IF(A349="","",N(C349)+N(D349))</f>
      </c>
      <c r="H349" s="13">
        <f>IF(A349="","",G349*IFERROR(INDEX(Settings!$B$2:$B$16,MATCH(B349,Settings!$A$2:$A$16,0)),0))</f>
      </c>
      <c r="I349" s="13">
        <f>IF(A349="","",G349-H349-N(E349)-N(F349))</f>
      </c>
      <c r="J349" s="14">
        <f>IF(A349="","",MONTH(A349))</f>
      </c>
      <c r="K349" s="14">
        <f>IF(A349="","",YEAR(A349))</f>
      </c>
    </row>
    <row r="350" spans="1:11" x14ac:dyDescent="0.25">
      <c r="A350" s="11"/>
      <c r="B350" s="9"/>
      <c r="C350" s="12"/>
      <c r="D350" s="12"/>
      <c r="E350" s="12"/>
      <c r="F350" s="12"/>
      <c r="G350" s="13">
        <f>IF(A350="","",N(C350)+N(D350))</f>
      </c>
      <c r="H350" s="13">
        <f>IF(A350="","",G350*IFERROR(INDEX(Settings!$B$2:$B$16,MATCH(B350,Settings!$A$2:$A$16,0)),0))</f>
      </c>
      <c r="I350" s="13">
        <f>IF(A350="","",G350-H350-N(E350)-N(F350))</f>
      </c>
      <c r="J350" s="14">
        <f>IF(A350="","",MONTH(A350))</f>
      </c>
      <c r="K350" s="14">
        <f>IF(A350="","",YEAR(A350))</f>
      </c>
    </row>
    <row r="351" spans="1:11" x14ac:dyDescent="0.25">
      <c r="A351" s="11"/>
      <c r="B351" s="9"/>
      <c r="C351" s="12"/>
      <c r="D351" s="12"/>
      <c r="E351" s="12"/>
      <c r="F351" s="12"/>
      <c r="G351" s="13">
        <f>IF(A351="","",N(C351)+N(D351))</f>
      </c>
      <c r="H351" s="13">
        <f>IF(A351="","",G351*IFERROR(INDEX(Settings!$B$2:$B$16,MATCH(B351,Settings!$A$2:$A$16,0)),0))</f>
      </c>
      <c r="I351" s="13">
        <f>IF(A351="","",G351-H351-N(E351)-N(F351))</f>
      </c>
      <c r="J351" s="14">
        <f>IF(A351="","",MONTH(A351))</f>
      </c>
      <c r="K351" s="14">
        <f>IF(A351="","",YEAR(A351))</f>
      </c>
    </row>
    <row r="352" spans="1:11" x14ac:dyDescent="0.25">
      <c r="A352" s="11"/>
      <c r="B352" s="9"/>
      <c r="C352" s="12"/>
      <c r="D352" s="12"/>
      <c r="E352" s="12"/>
      <c r="F352" s="12"/>
      <c r="G352" s="13">
        <f>IF(A352="","",N(C352)+N(D352))</f>
      </c>
      <c r="H352" s="13">
        <f>IF(A352="","",G352*IFERROR(INDEX(Settings!$B$2:$B$16,MATCH(B352,Settings!$A$2:$A$16,0)),0))</f>
      </c>
      <c r="I352" s="13">
        <f>IF(A352="","",G352-H352-N(E352)-N(F352))</f>
      </c>
      <c r="J352" s="14">
        <f>IF(A352="","",MONTH(A352))</f>
      </c>
      <c r="K352" s="14">
        <f>IF(A352="","",YEAR(A352))</f>
      </c>
    </row>
    <row r="353" spans="1:11" x14ac:dyDescent="0.25">
      <c r="A353" s="11"/>
      <c r="B353" s="9"/>
      <c r="C353" s="12"/>
      <c r="D353" s="12"/>
      <c r="E353" s="12"/>
      <c r="F353" s="12"/>
      <c r="G353" s="13">
        <f>IF(A353="","",N(C353)+N(D353))</f>
      </c>
      <c r="H353" s="13">
        <f>IF(A353="","",G353*IFERROR(INDEX(Settings!$B$2:$B$16,MATCH(B353,Settings!$A$2:$A$16,0)),0))</f>
      </c>
      <c r="I353" s="13">
        <f>IF(A353="","",G353-H353-N(E353)-N(F353))</f>
      </c>
      <c r="J353" s="14">
        <f>IF(A353="","",MONTH(A353))</f>
      </c>
      <c r="K353" s="14">
        <f>IF(A353="","",YEAR(A353))</f>
      </c>
    </row>
    <row r="354" spans="1:11" x14ac:dyDescent="0.25">
      <c r="A354" s="11"/>
      <c r="B354" s="9"/>
      <c r="C354" s="12"/>
      <c r="D354" s="12"/>
      <c r="E354" s="12"/>
      <c r="F354" s="12"/>
      <c r="G354" s="13">
        <f>IF(A354="","",N(C354)+N(D354))</f>
      </c>
      <c r="H354" s="13">
        <f>IF(A354="","",G354*IFERROR(INDEX(Settings!$B$2:$B$16,MATCH(B354,Settings!$A$2:$A$16,0)),0))</f>
      </c>
      <c r="I354" s="13">
        <f>IF(A354="","",G354-H354-N(E354)-N(F354))</f>
      </c>
      <c r="J354" s="14">
        <f>IF(A354="","",MONTH(A354))</f>
      </c>
      <c r="K354" s="14">
        <f>IF(A354="","",YEAR(A354))</f>
      </c>
    </row>
    <row r="355" spans="1:11" x14ac:dyDescent="0.25">
      <c r="A355" s="11"/>
      <c r="B355" s="9"/>
      <c r="C355" s="12"/>
      <c r="D355" s="12"/>
      <c r="E355" s="12"/>
      <c r="F355" s="12"/>
      <c r="G355" s="13">
        <f>IF(A355="","",N(C355)+N(D355))</f>
      </c>
      <c r="H355" s="13">
        <f>IF(A355="","",G355*IFERROR(INDEX(Settings!$B$2:$B$16,MATCH(B355,Settings!$A$2:$A$16,0)),0))</f>
      </c>
      <c r="I355" s="13">
        <f>IF(A355="","",G355-H355-N(E355)-N(F355))</f>
      </c>
      <c r="J355" s="14">
        <f>IF(A355="","",MONTH(A355))</f>
      </c>
      <c r="K355" s="14">
        <f>IF(A355="","",YEAR(A355))</f>
      </c>
    </row>
    <row r="356" spans="1:11" x14ac:dyDescent="0.25">
      <c r="A356" s="11"/>
      <c r="B356" s="9"/>
      <c r="C356" s="12"/>
      <c r="D356" s="12"/>
      <c r="E356" s="12"/>
      <c r="F356" s="12"/>
      <c r="G356" s="13">
        <f>IF(A356="","",N(C356)+N(D356))</f>
      </c>
      <c r="H356" s="13">
        <f>IF(A356="","",G356*IFERROR(INDEX(Settings!$B$2:$B$16,MATCH(B356,Settings!$A$2:$A$16,0)),0))</f>
      </c>
      <c r="I356" s="13">
        <f>IF(A356="","",G356-H356-N(E356)-N(F356))</f>
      </c>
      <c r="J356" s="14">
        <f>IF(A356="","",MONTH(A356))</f>
      </c>
      <c r="K356" s="14">
        <f>IF(A356="","",YEAR(A356))</f>
      </c>
    </row>
    <row r="357" spans="1:11" x14ac:dyDescent="0.25">
      <c r="A357" s="11"/>
      <c r="B357" s="9"/>
      <c r="C357" s="12"/>
      <c r="D357" s="12"/>
      <c r="E357" s="12"/>
      <c r="F357" s="12"/>
      <c r="G357" s="13">
        <f>IF(A357="","",N(C357)+N(D357))</f>
      </c>
      <c r="H357" s="13">
        <f>IF(A357="","",G357*IFERROR(INDEX(Settings!$B$2:$B$16,MATCH(B357,Settings!$A$2:$A$16,0)),0))</f>
      </c>
      <c r="I357" s="13">
        <f>IF(A357="","",G357-H357-N(E357)-N(F357))</f>
      </c>
      <c r="J357" s="14">
        <f>IF(A357="","",MONTH(A357))</f>
      </c>
      <c r="K357" s="14">
        <f>IF(A357="","",YEAR(A357))</f>
      </c>
    </row>
    <row r="358" spans="1:11" x14ac:dyDescent="0.25">
      <c r="A358" s="11"/>
      <c r="B358" s="9"/>
      <c r="C358" s="12"/>
      <c r="D358" s="12"/>
      <c r="E358" s="12"/>
      <c r="F358" s="12"/>
      <c r="G358" s="13">
        <f>IF(A358="","",N(C358)+N(D358))</f>
      </c>
      <c r="H358" s="13">
        <f>IF(A358="","",G358*IFERROR(INDEX(Settings!$B$2:$B$16,MATCH(B358,Settings!$A$2:$A$16,0)),0))</f>
      </c>
      <c r="I358" s="13">
        <f>IF(A358="","",G358-H358-N(E358)-N(F358))</f>
      </c>
      <c r="J358" s="14">
        <f>IF(A358="","",MONTH(A358))</f>
      </c>
      <c r="K358" s="14">
        <f>IF(A358="","",YEAR(A358))</f>
      </c>
    </row>
    <row r="359" spans="1:11" x14ac:dyDescent="0.25">
      <c r="A359" s="11"/>
      <c r="B359" s="9"/>
      <c r="C359" s="12"/>
      <c r="D359" s="12"/>
      <c r="E359" s="12"/>
      <c r="F359" s="12"/>
      <c r="G359" s="13">
        <f>IF(A359="","",N(C359)+N(D359))</f>
      </c>
      <c r="H359" s="13">
        <f>IF(A359="","",G359*IFERROR(INDEX(Settings!$B$2:$B$16,MATCH(B359,Settings!$A$2:$A$16,0)),0))</f>
      </c>
      <c r="I359" s="13">
        <f>IF(A359="","",G359-H359-N(E359)-N(F359))</f>
      </c>
      <c r="J359" s="14">
        <f>IF(A359="","",MONTH(A359))</f>
      </c>
      <c r="K359" s="14">
        <f>IF(A359="","",YEAR(A359))</f>
      </c>
    </row>
    <row r="360" spans="1:11" x14ac:dyDescent="0.25">
      <c r="A360" s="11"/>
      <c r="B360" s="9"/>
      <c r="C360" s="12"/>
      <c r="D360" s="12"/>
      <c r="E360" s="12"/>
      <c r="F360" s="12"/>
      <c r="G360" s="13">
        <f>IF(A360="","",N(C360)+N(D360))</f>
      </c>
      <c r="H360" s="13">
        <f>IF(A360="","",G360*IFERROR(INDEX(Settings!$B$2:$B$16,MATCH(B360,Settings!$A$2:$A$16,0)),0))</f>
      </c>
      <c r="I360" s="13">
        <f>IF(A360="","",G360-H360-N(E360)-N(F360))</f>
      </c>
      <c r="J360" s="14">
        <f>IF(A360="","",MONTH(A360))</f>
      </c>
      <c r="K360" s="14">
        <f>IF(A360="","",YEAR(A360))</f>
      </c>
    </row>
    <row r="361" spans="1:11" x14ac:dyDescent="0.25">
      <c r="A361" s="11"/>
      <c r="B361" s="9"/>
      <c r="C361" s="12"/>
      <c r="D361" s="12"/>
      <c r="E361" s="12"/>
      <c r="F361" s="12"/>
      <c r="G361" s="13">
        <f>IF(A361="","",N(C361)+N(D361))</f>
      </c>
      <c r="H361" s="13">
        <f>IF(A361="","",G361*IFERROR(INDEX(Settings!$B$2:$B$16,MATCH(B361,Settings!$A$2:$A$16,0)),0))</f>
      </c>
      <c r="I361" s="13">
        <f>IF(A361="","",G361-H361-N(E361)-N(F361))</f>
      </c>
      <c r="J361" s="14">
        <f>IF(A361="","",MONTH(A361))</f>
      </c>
      <c r="K361" s="14">
        <f>IF(A361="","",YEAR(A361))</f>
      </c>
    </row>
    <row r="362" spans="1:11" x14ac:dyDescent="0.25">
      <c r="A362" s="11"/>
      <c r="B362" s="9"/>
      <c r="C362" s="12"/>
      <c r="D362" s="12"/>
      <c r="E362" s="12"/>
      <c r="F362" s="12"/>
      <c r="G362" s="13">
        <f>IF(A362="","",N(C362)+N(D362))</f>
      </c>
      <c r="H362" s="13">
        <f>IF(A362="","",G362*IFERROR(INDEX(Settings!$B$2:$B$16,MATCH(B362,Settings!$A$2:$A$16,0)),0))</f>
      </c>
      <c r="I362" s="13">
        <f>IF(A362="","",G362-H362-N(E362)-N(F362))</f>
      </c>
      <c r="J362" s="14">
        <f>IF(A362="","",MONTH(A362))</f>
      </c>
      <c r="K362" s="14">
        <f>IF(A362="","",YEAR(A362))</f>
      </c>
    </row>
    <row r="363" spans="1:11" x14ac:dyDescent="0.25">
      <c r="A363" s="11"/>
      <c r="B363" s="9"/>
      <c r="C363" s="12"/>
      <c r="D363" s="12"/>
      <c r="E363" s="12"/>
      <c r="F363" s="12"/>
      <c r="G363" s="13">
        <f>IF(A363="","",N(C363)+N(D363))</f>
      </c>
      <c r="H363" s="13">
        <f>IF(A363="","",G363*IFERROR(INDEX(Settings!$B$2:$B$16,MATCH(B363,Settings!$A$2:$A$16,0)),0))</f>
      </c>
      <c r="I363" s="13">
        <f>IF(A363="","",G363-H363-N(E363)-N(F363))</f>
      </c>
      <c r="J363" s="14">
        <f>IF(A363="","",MONTH(A363))</f>
      </c>
      <c r="K363" s="14">
        <f>IF(A363="","",YEAR(A363))</f>
      </c>
    </row>
    <row r="364" spans="1:11" x14ac:dyDescent="0.25">
      <c r="A364" s="11"/>
      <c r="B364" s="9"/>
      <c r="C364" s="12"/>
      <c r="D364" s="12"/>
      <c r="E364" s="12"/>
      <c r="F364" s="12"/>
      <c r="G364" s="13">
        <f>IF(A364="","",N(C364)+N(D364))</f>
      </c>
      <c r="H364" s="13">
        <f>IF(A364="","",G364*IFERROR(INDEX(Settings!$B$2:$B$16,MATCH(B364,Settings!$A$2:$A$16,0)),0))</f>
      </c>
      <c r="I364" s="13">
        <f>IF(A364="","",G364-H364-N(E364)-N(F364))</f>
      </c>
      <c r="J364" s="14">
        <f>IF(A364="","",MONTH(A364))</f>
      </c>
      <c r="K364" s="14">
        <f>IF(A364="","",YEAR(A364))</f>
      </c>
    </row>
    <row r="365" spans="1:11" x14ac:dyDescent="0.25">
      <c r="A365" s="11"/>
      <c r="B365" s="9"/>
      <c r="C365" s="12"/>
      <c r="D365" s="12"/>
      <c r="E365" s="12"/>
      <c r="F365" s="12"/>
      <c r="G365" s="13">
        <f>IF(A365="","",N(C365)+N(D365))</f>
      </c>
      <c r="H365" s="13">
        <f>IF(A365="","",G365*IFERROR(INDEX(Settings!$B$2:$B$16,MATCH(B365,Settings!$A$2:$A$16,0)),0))</f>
      </c>
      <c r="I365" s="13">
        <f>IF(A365="","",G365-H365-N(E365)-N(F365))</f>
      </c>
      <c r="J365" s="14">
        <f>IF(A365="","",MONTH(A365))</f>
      </c>
      <c r="K365" s="14">
        <f>IF(A365="","",YEAR(A365))</f>
      </c>
    </row>
    <row r="366" spans="1:11" x14ac:dyDescent="0.25">
      <c r="A366" s="11"/>
      <c r="B366" s="9"/>
      <c r="C366" s="12"/>
      <c r="D366" s="12"/>
      <c r="E366" s="12"/>
      <c r="F366" s="12"/>
      <c r="G366" s="13">
        <f>IF(A366="","",N(C366)+N(D366))</f>
      </c>
      <c r="H366" s="13">
        <f>IF(A366="","",G366*IFERROR(INDEX(Settings!$B$2:$B$16,MATCH(B366,Settings!$A$2:$A$16,0)),0))</f>
      </c>
      <c r="I366" s="13">
        <f>IF(A366="","",G366-H366-N(E366)-N(F366))</f>
      </c>
      <c r="J366" s="14">
        <f>IF(A366="","",MONTH(A366))</f>
      </c>
      <c r="K366" s="14">
        <f>IF(A366="","",YEAR(A366))</f>
      </c>
    </row>
    <row r="367" spans="1:11" x14ac:dyDescent="0.25">
      <c r="A367" s="11"/>
      <c r="B367" s="9"/>
      <c r="C367" s="12"/>
      <c r="D367" s="12"/>
      <c r="E367" s="12"/>
      <c r="F367" s="12"/>
      <c r="G367" s="13">
        <f>IF(A367="","",N(C367)+N(D367))</f>
      </c>
      <c r="H367" s="13">
        <f>IF(A367="","",G367*IFERROR(INDEX(Settings!$B$2:$B$16,MATCH(B367,Settings!$A$2:$A$16,0)),0))</f>
      </c>
      <c r="I367" s="13">
        <f>IF(A367="","",G367-H367-N(E367)-N(F367))</f>
      </c>
      <c r="J367" s="14">
        <f>IF(A367="","",MONTH(A367))</f>
      </c>
      <c r="K367" s="14">
        <f>IF(A367="","",YEAR(A367))</f>
      </c>
    </row>
    <row r="368" spans="1:11" x14ac:dyDescent="0.25">
      <c r="A368" s="11"/>
      <c r="B368" s="9"/>
      <c r="C368" s="12"/>
      <c r="D368" s="12"/>
      <c r="E368" s="12"/>
      <c r="F368" s="12"/>
      <c r="G368" s="13">
        <f>IF(A368="","",N(C368)+N(D368))</f>
      </c>
      <c r="H368" s="13">
        <f>IF(A368="","",G368*IFERROR(INDEX(Settings!$B$2:$B$16,MATCH(B368,Settings!$A$2:$A$16,0)),0))</f>
      </c>
      <c r="I368" s="13">
        <f>IF(A368="","",G368-H368-N(E368)-N(F368))</f>
      </c>
      <c r="J368" s="14">
        <f>IF(A368="","",MONTH(A368))</f>
      </c>
      <c r="K368" s="14">
        <f>IF(A368="","",YEAR(A368))</f>
      </c>
    </row>
    <row r="369" spans="1:11" x14ac:dyDescent="0.25">
      <c r="A369" s="11"/>
      <c r="B369" s="9"/>
      <c r="C369" s="12"/>
      <c r="D369" s="12"/>
      <c r="E369" s="12"/>
      <c r="F369" s="12"/>
      <c r="G369" s="13">
        <f>IF(A369="","",N(C369)+N(D369))</f>
      </c>
      <c r="H369" s="13">
        <f>IF(A369="","",G369*IFERROR(INDEX(Settings!$B$2:$B$16,MATCH(B369,Settings!$A$2:$A$16,0)),0))</f>
      </c>
      <c r="I369" s="13">
        <f>IF(A369="","",G369-H369-N(E369)-N(F369))</f>
      </c>
      <c r="J369" s="14">
        <f>IF(A369="","",MONTH(A369))</f>
      </c>
      <c r="K369" s="14">
        <f>IF(A369="","",YEAR(A369))</f>
      </c>
    </row>
    <row r="370" spans="1:11" x14ac:dyDescent="0.25">
      <c r="A370" s="11"/>
      <c r="B370" s="9"/>
      <c r="C370" s="12"/>
      <c r="D370" s="12"/>
      <c r="E370" s="12"/>
      <c r="F370" s="12"/>
      <c r="G370" s="13">
        <f>IF(A370="","",N(C370)+N(D370))</f>
      </c>
      <c r="H370" s="13">
        <f>IF(A370="","",G370*IFERROR(INDEX(Settings!$B$2:$B$16,MATCH(B370,Settings!$A$2:$A$16,0)),0))</f>
      </c>
      <c r="I370" s="13">
        <f>IF(A370="","",G370-H370-N(E370)-N(F370))</f>
      </c>
      <c r="J370" s="14">
        <f>IF(A370="","",MONTH(A370))</f>
      </c>
      <c r="K370" s="14">
        <f>IF(A370="","",YEAR(A370))</f>
      </c>
    </row>
    <row r="371" spans="1:11" x14ac:dyDescent="0.25">
      <c r="A371" s="11"/>
      <c r="B371" s="9"/>
      <c r="C371" s="12"/>
      <c r="D371" s="12"/>
      <c r="E371" s="12"/>
      <c r="F371" s="12"/>
      <c r="G371" s="13">
        <f>IF(A371="","",N(C371)+N(D371))</f>
      </c>
      <c r="H371" s="13">
        <f>IF(A371="","",G371*IFERROR(INDEX(Settings!$B$2:$B$16,MATCH(B371,Settings!$A$2:$A$16,0)),0))</f>
      </c>
      <c r="I371" s="13">
        <f>IF(A371="","",G371-H371-N(E371)-N(F371))</f>
      </c>
      <c r="J371" s="14">
        <f>IF(A371="","",MONTH(A371))</f>
      </c>
      <c r="K371" s="14">
        <f>IF(A371="","",YEAR(A371))</f>
      </c>
    </row>
    <row r="372" spans="1:11" x14ac:dyDescent="0.25">
      <c r="A372" s="11"/>
      <c r="B372" s="9"/>
      <c r="C372" s="12"/>
      <c r="D372" s="12"/>
      <c r="E372" s="12"/>
      <c r="F372" s="12"/>
      <c r="G372" s="13">
        <f>IF(A372="","",N(C372)+N(D372))</f>
      </c>
      <c r="H372" s="13">
        <f>IF(A372="","",G372*IFERROR(INDEX(Settings!$B$2:$B$16,MATCH(B372,Settings!$A$2:$A$16,0)),0))</f>
      </c>
      <c r="I372" s="13">
        <f>IF(A372="","",G372-H372-N(E372)-N(F372))</f>
      </c>
      <c r="J372" s="14">
        <f>IF(A372="","",MONTH(A372))</f>
      </c>
      <c r="K372" s="14">
        <f>IF(A372="","",YEAR(A372))</f>
      </c>
    </row>
    <row r="373" spans="1:11" x14ac:dyDescent="0.25">
      <c r="A373" s="11"/>
      <c r="B373" s="9"/>
      <c r="C373" s="12"/>
      <c r="D373" s="12"/>
      <c r="E373" s="12"/>
      <c r="F373" s="12"/>
      <c r="G373" s="13">
        <f>IF(A373="","",N(C373)+N(D373))</f>
      </c>
      <c r="H373" s="13">
        <f>IF(A373="","",G373*IFERROR(INDEX(Settings!$B$2:$B$16,MATCH(B373,Settings!$A$2:$A$16,0)),0))</f>
      </c>
      <c r="I373" s="13">
        <f>IF(A373="","",G373-H373-N(E373)-N(F373))</f>
      </c>
      <c r="J373" s="14">
        <f>IF(A373="","",MONTH(A373))</f>
      </c>
      <c r="K373" s="14">
        <f>IF(A373="","",YEAR(A373))</f>
      </c>
    </row>
    <row r="374" spans="1:11" x14ac:dyDescent="0.25">
      <c r="A374" s="11"/>
      <c r="B374" s="9"/>
      <c r="C374" s="12"/>
      <c r="D374" s="12"/>
      <c r="E374" s="12"/>
      <c r="F374" s="12"/>
      <c r="G374" s="13">
        <f>IF(A374="","",N(C374)+N(D374))</f>
      </c>
      <c r="H374" s="13">
        <f>IF(A374="","",G374*IFERROR(INDEX(Settings!$B$2:$B$16,MATCH(B374,Settings!$A$2:$A$16,0)),0))</f>
      </c>
      <c r="I374" s="13">
        <f>IF(A374="","",G374-H374-N(E374)-N(F374))</f>
      </c>
      <c r="J374" s="14">
        <f>IF(A374="","",MONTH(A374))</f>
      </c>
      <c r="K374" s="14">
        <f>IF(A374="","",YEAR(A374))</f>
      </c>
    </row>
    <row r="375" spans="1:11" x14ac:dyDescent="0.25">
      <c r="A375" s="11"/>
      <c r="B375" s="9"/>
      <c r="C375" s="12"/>
      <c r="D375" s="12"/>
      <c r="E375" s="12"/>
      <c r="F375" s="12"/>
      <c r="G375" s="13">
        <f>IF(A375="","",N(C375)+N(D375))</f>
      </c>
      <c r="H375" s="13">
        <f>IF(A375="","",G375*IFERROR(INDEX(Settings!$B$2:$B$16,MATCH(B375,Settings!$A$2:$A$16,0)),0))</f>
      </c>
      <c r="I375" s="13">
        <f>IF(A375="","",G375-H375-N(E375)-N(F375))</f>
      </c>
      <c r="J375" s="14">
        <f>IF(A375="","",MONTH(A375))</f>
      </c>
      <c r="K375" s="14">
        <f>IF(A375="","",YEAR(A375))</f>
      </c>
    </row>
    <row r="376" spans="1:11" x14ac:dyDescent="0.25">
      <c r="A376" s="11"/>
      <c r="B376" s="9"/>
      <c r="C376" s="12"/>
      <c r="D376" s="12"/>
      <c r="E376" s="12"/>
      <c r="F376" s="12"/>
      <c r="G376" s="13">
        <f>IF(A376="","",N(C376)+N(D376))</f>
      </c>
      <c r="H376" s="13">
        <f>IF(A376="","",G376*IFERROR(INDEX(Settings!$B$2:$B$16,MATCH(B376,Settings!$A$2:$A$16,0)),0))</f>
      </c>
      <c r="I376" s="13">
        <f>IF(A376="","",G376-H376-N(E376)-N(F376))</f>
      </c>
      <c r="J376" s="14">
        <f>IF(A376="","",MONTH(A376))</f>
      </c>
      <c r="K376" s="14">
        <f>IF(A376="","",YEAR(A376))</f>
      </c>
    </row>
    <row r="377" spans="1:11" x14ac:dyDescent="0.25">
      <c r="A377" s="11"/>
      <c r="B377" s="9"/>
      <c r="C377" s="12"/>
      <c r="D377" s="12"/>
      <c r="E377" s="12"/>
      <c r="F377" s="12"/>
      <c r="G377" s="13">
        <f>IF(A377="","",N(C377)+N(D377))</f>
      </c>
      <c r="H377" s="13">
        <f>IF(A377="","",G377*IFERROR(INDEX(Settings!$B$2:$B$16,MATCH(B377,Settings!$A$2:$A$16,0)),0))</f>
      </c>
      <c r="I377" s="13">
        <f>IF(A377="","",G377-H377-N(E377)-N(F377))</f>
      </c>
      <c r="J377" s="14">
        <f>IF(A377="","",MONTH(A377))</f>
      </c>
      <c r="K377" s="14">
        <f>IF(A377="","",YEAR(A377))</f>
      </c>
    </row>
    <row r="378" spans="1:11" x14ac:dyDescent="0.25">
      <c r="A378" s="11"/>
      <c r="B378" s="9"/>
      <c r="C378" s="12"/>
      <c r="D378" s="12"/>
      <c r="E378" s="12"/>
      <c r="F378" s="12"/>
      <c r="G378" s="13">
        <f>IF(A378="","",N(C378)+N(D378))</f>
      </c>
      <c r="H378" s="13">
        <f>IF(A378="","",G378*IFERROR(INDEX(Settings!$B$2:$B$16,MATCH(B378,Settings!$A$2:$A$16,0)),0))</f>
      </c>
      <c r="I378" s="13">
        <f>IF(A378="","",G378-H378-N(E378)-N(F378))</f>
      </c>
      <c r="J378" s="14">
        <f>IF(A378="","",MONTH(A378))</f>
      </c>
      <c r="K378" s="14">
        <f>IF(A378="","",YEAR(A378))</f>
      </c>
    </row>
    <row r="379" spans="1:11" x14ac:dyDescent="0.25">
      <c r="A379" s="11"/>
      <c r="B379" s="9"/>
      <c r="C379" s="12"/>
      <c r="D379" s="12"/>
      <c r="E379" s="12"/>
      <c r="F379" s="12"/>
      <c r="G379" s="13">
        <f>IF(A379="","",N(C379)+N(D379))</f>
      </c>
      <c r="H379" s="13">
        <f>IF(A379="","",G379*IFERROR(INDEX(Settings!$B$2:$B$16,MATCH(B379,Settings!$A$2:$A$16,0)),0))</f>
      </c>
      <c r="I379" s="13">
        <f>IF(A379="","",G379-H379-N(E379)-N(F379))</f>
      </c>
      <c r="J379" s="14">
        <f>IF(A379="","",MONTH(A379))</f>
      </c>
      <c r="K379" s="14">
        <f>IF(A379="","",YEAR(A379))</f>
      </c>
    </row>
    <row r="380" spans="1:11" x14ac:dyDescent="0.25">
      <c r="A380" s="11"/>
      <c r="B380" s="9"/>
      <c r="C380" s="12"/>
      <c r="D380" s="12"/>
      <c r="E380" s="12"/>
      <c r="F380" s="12"/>
      <c r="G380" s="13">
        <f>IF(A380="","",N(C380)+N(D380))</f>
      </c>
      <c r="H380" s="13">
        <f>IF(A380="","",G380*IFERROR(INDEX(Settings!$B$2:$B$16,MATCH(B380,Settings!$A$2:$A$16,0)),0))</f>
      </c>
      <c r="I380" s="13">
        <f>IF(A380="","",G380-H380-N(E380)-N(F380))</f>
      </c>
      <c r="J380" s="14">
        <f>IF(A380="","",MONTH(A380))</f>
      </c>
      <c r="K380" s="14">
        <f>IF(A380="","",YEAR(A380))</f>
      </c>
    </row>
    <row r="381" spans="1:11" x14ac:dyDescent="0.25">
      <c r="A381" s="11"/>
      <c r="B381" s="9"/>
      <c r="C381" s="12"/>
      <c r="D381" s="12"/>
      <c r="E381" s="12"/>
      <c r="F381" s="12"/>
      <c r="G381" s="13">
        <f>IF(A381="","",N(C381)+N(D381))</f>
      </c>
      <c r="H381" s="13">
        <f>IF(A381="","",G381*IFERROR(INDEX(Settings!$B$2:$B$16,MATCH(B381,Settings!$A$2:$A$16,0)),0))</f>
      </c>
      <c r="I381" s="13">
        <f>IF(A381="","",G381-H381-N(E381)-N(F381))</f>
      </c>
      <c r="J381" s="14">
        <f>IF(A381="","",MONTH(A381))</f>
      </c>
      <c r="K381" s="14">
        <f>IF(A381="","",YEAR(A381))</f>
      </c>
    </row>
    <row r="382" spans="1:11" x14ac:dyDescent="0.25">
      <c r="A382" s="11"/>
      <c r="B382" s="9"/>
      <c r="C382" s="12"/>
      <c r="D382" s="12"/>
      <c r="E382" s="12"/>
      <c r="F382" s="12"/>
      <c r="G382" s="13">
        <f>IF(A382="","",N(C382)+N(D382))</f>
      </c>
      <c r="H382" s="13">
        <f>IF(A382="","",G382*IFERROR(INDEX(Settings!$B$2:$B$16,MATCH(B382,Settings!$A$2:$A$16,0)),0))</f>
      </c>
      <c r="I382" s="13">
        <f>IF(A382="","",G382-H382-N(E382)-N(F382))</f>
      </c>
      <c r="J382" s="14">
        <f>IF(A382="","",MONTH(A382))</f>
      </c>
      <c r="K382" s="14">
        <f>IF(A382="","",YEAR(A382))</f>
      </c>
    </row>
    <row r="383" spans="1:11" x14ac:dyDescent="0.25">
      <c r="A383" s="11"/>
      <c r="B383" s="9"/>
      <c r="C383" s="12"/>
      <c r="D383" s="12"/>
      <c r="E383" s="12"/>
      <c r="F383" s="12"/>
      <c r="G383" s="13">
        <f>IF(A383="","",N(C383)+N(D383))</f>
      </c>
      <c r="H383" s="13">
        <f>IF(A383="","",G383*IFERROR(INDEX(Settings!$B$2:$B$16,MATCH(B383,Settings!$A$2:$A$16,0)),0))</f>
      </c>
      <c r="I383" s="13">
        <f>IF(A383="","",G383-H383-N(E383)-N(F383))</f>
      </c>
      <c r="J383" s="14">
        <f>IF(A383="","",MONTH(A383))</f>
      </c>
      <c r="K383" s="14">
        <f>IF(A383="","",YEAR(A383))</f>
      </c>
    </row>
    <row r="384" spans="1:11" x14ac:dyDescent="0.25">
      <c r="A384" s="11"/>
      <c r="B384" s="9"/>
      <c r="C384" s="12"/>
      <c r="D384" s="12"/>
      <c r="E384" s="12"/>
      <c r="F384" s="12"/>
      <c r="G384" s="13">
        <f>IF(A384="","",N(C384)+N(D384))</f>
      </c>
      <c r="H384" s="13">
        <f>IF(A384="","",G384*IFERROR(INDEX(Settings!$B$2:$B$16,MATCH(B384,Settings!$A$2:$A$16,0)),0))</f>
      </c>
      <c r="I384" s="13">
        <f>IF(A384="","",G384-H384-N(E384)-N(F384))</f>
      </c>
      <c r="J384" s="14">
        <f>IF(A384="","",MONTH(A384))</f>
      </c>
      <c r="K384" s="14">
        <f>IF(A384="","",YEAR(A384))</f>
      </c>
    </row>
    <row r="385" spans="1:11" x14ac:dyDescent="0.25">
      <c r="A385" s="11"/>
      <c r="B385" s="9"/>
      <c r="C385" s="12"/>
      <c r="D385" s="12"/>
      <c r="E385" s="12"/>
      <c r="F385" s="12"/>
      <c r="G385" s="13">
        <f>IF(A385="","",N(C385)+N(D385))</f>
      </c>
      <c r="H385" s="13">
        <f>IF(A385="","",G385*IFERROR(INDEX(Settings!$B$2:$B$16,MATCH(B385,Settings!$A$2:$A$16,0)),0))</f>
      </c>
      <c r="I385" s="13">
        <f>IF(A385="","",G385-H385-N(E385)-N(F385))</f>
      </c>
      <c r="J385" s="14">
        <f>IF(A385="","",MONTH(A385))</f>
      </c>
      <c r="K385" s="14">
        <f>IF(A385="","",YEAR(A385))</f>
      </c>
    </row>
    <row r="386" spans="1:11" x14ac:dyDescent="0.25">
      <c r="A386" s="11"/>
      <c r="B386" s="9"/>
      <c r="C386" s="12"/>
      <c r="D386" s="12"/>
      <c r="E386" s="12"/>
      <c r="F386" s="12"/>
      <c r="G386" s="13">
        <f>IF(A386="","",N(C386)+N(D386))</f>
      </c>
      <c r="H386" s="13">
        <f>IF(A386="","",G386*IFERROR(INDEX(Settings!$B$2:$B$16,MATCH(B386,Settings!$A$2:$A$16,0)),0))</f>
      </c>
      <c r="I386" s="13">
        <f>IF(A386="","",G386-H386-N(E386)-N(F386))</f>
      </c>
      <c r="J386" s="14">
        <f>IF(A386="","",MONTH(A386))</f>
      </c>
      <c r="K386" s="14">
        <f>IF(A386="","",YEAR(A386))</f>
      </c>
    </row>
    <row r="387" spans="1:11" x14ac:dyDescent="0.25">
      <c r="A387" s="11"/>
      <c r="B387" s="9"/>
      <c r="C387" s="12"/>
      <c r="D387" s="12"/>
      <c r="E387" s="12"/>
      <c r="F387" s="12"/>
      <c r="G387" s="13">
        <f>IF(A387="","",N(C387)+N(D387))</f>
      </c>
      <c r="H387" s="13">
        <f>IF(A387="","",G387*IFERROR(INDEX(Settings!$B$2:$B$16,MATCH(B387,Settings!$A$2:$A$16,0)),0))</f>
      </c>
      <c r="I387" s="13">
        <f>IF(A387="","",G387-H387-N(E387)-N(F387))</f>
      </c>
      <c r="J387" s="14">
        <f>IF(A387="","",MONTH(A387))</f>
      </c>
      <c r="K387" s="14">
        <f>IF(A387="","",YEAR(A387))</f>
      </c>
    </row>
    <row r="388" spans="1:11" x14ac:dyDescent="0.25">
      <c r="A388" s="11"/>
      <c r="B388" s="9"/>
      <c r="C388" s="12"/>
      <c r="D388" s="12"/>
      <c r="E388" s="12"/>
      <c r="F388" s="12"/>
      <c r="G388" s="13">
        <f>IF(A388="","",N(C388)+N(D388))</f>
      </c>
      <c r="H388" s="13">
        <f>IF(A388="","",G388*IFERROR(INDEX(Settings!$B$2:$B$16,MATCH(B388,Settings!$A$2:$A$16,0)),0))</f>
      </c>
      <c r="I388" s="13">
        <f>IF(A388="","",G388-H388-N(E388)-N(F388))</f>
      </c>
      <c r="J388" s="14">
        <f>IF(A388="","",MONTH(A388))</f>
      </c>
      <c r="K388" s="14">
        <f>IF(A388="","",YEAR(A388))</f>
      </c>
    </row>
    <row r="389" spans="1:11" x14ac:dyDescent="0.25">
      <c r="A389" s="11"/>
      <c r="B389" s="9"/>
      <c r="C389" s="12"/>
      <c r="D389" s="12"/>
      <c r="E389" s="12"/>
      <c r="F389" s="12"/>
      <c r="G389" s="13">
        <f>IF(A389="","",N(C389)+N(D389))</f>
      </c>
      <c r="H389" s="13">
        <f>IF(A389="","",G389*IFERROR(INDEX(Settings!$B$2:$B$16,MATCH(B389,Settings!$A$2:$A$16,0)),0))</f>
      </c>
      <c r="I389" s="13">
        <f>IF(A389="","",G389-H389-N(E389)-N(F389))</f>
      </c>
      <c r="J389" s="14">
        <f>IF(A389="","",MONTH(A389))</f>
      </c>
      <c r="K389" s="14">
        <f>IF(A389="","",YEAR(A389))</f>
      </c>
    </row>
    <row r="390" spans="1:11" x14ac:dyDescent="0.25">
      <c r="A390" s="11"/>
      <c r="B390" s="9"/>
      <c r="C390" s="12"/>
      <c r="D390" s="12"/>
      <c r="E390" s="12"/>
      <c r="F390" s="12"/>
      <c r="G390" s="13">
        <f>IF(A390="","",N(C390)+N(D390))</f>
      </c>
      <c r="H390" s="13">
        <f>IF(A390="","",G390*IFERROR(INDEX(Settings!$B$2:$B$16,MATCH(B390,Settings!$A$2:$A$16,0)),0))</f>
      </c>
      <c r="I390" s="13">
        <f>IF(A390="","",G390-H390-N(E390)-N(F390))</f>
      </c>
      <c r="J390" s="14">
        <f>IF(A390="","",MONTH(A390))</f>
      </c>
      <c r="K390" s="14">
        <f>IF(A390="","",YEAR(A390))</f>
      </c>
    </row>
    <row r="391" spans="1:11" x14ac:dyDescent="0.25">
      <c r="A391" s="11"/>
      <c r="B391" s="9"/>
      <c r="C391" s="12"/>
      <c r="D391" s="12"/>
      <c r="E391" s="12"/>
      <c r="F391" s="12"/>
      <c r="G391" s="13">
        <f>IF(A391="","",N(C391)+N(D391))</f>
      </c>
      <c r="H391" s="13">
        <f>IF(A391="","",G391*IFERROR(INDEX(Settings!$B$2:$B$16,MATCH(B391,Settings!$A$2:$A$16,0)),0))</f>
      </c>
      <c r="I391" s="13">
        <f>IF(A391="","",G391-H391-N(E391)-N(F391))</f>
      </c>
      <c r="J391" s="14">
        <f>IF(A391="","",MONTH(A391))</f>
      </c>
      <c r="K391" s="14">
        <f>IF(A391="","",YEAR(A391))</f>
      </c>
    </row>
    <row r="392" spans="1:11" x14ac:dyDescent="0.25">
      <c r="A392" s="11"/>
      <c r="B392" s="9"/>
      <c r="C392" s="12"/>
      <c r="D392" s="12"/>
      <c r="E392" s="12"/>
      <c r="F392" s="12"/>
      <c r="G392" s="13">
        <f>IF(A392="","",N(C392)+N(D392))</f>
      </c>
      <c r="H392" s="13">
        <f>IF(A392="","",G392*IFERROR(INDEX(Settings!$B$2:$B$16,MATCH(B392,Settings!$A$2:$A$16,0)),0))</f>
      </c>
      <c r="I392" s="13">
        <f>IF(A392="","",G392-H392-N(E392)-N(F392))</f>
      </c>
      <c r="J392" s="14">
        <f>IF(A392="","",MONTH(A392))</f>
      </c>
      <c r="K392" s="14">
        <f>IF(A392="","",YEAR(A392))</f>
      </c>
    </row>
    <row r="393" spans="1:11" x14ac:dyDescent="0.25">
      <c r="A393" s="11"/>
      <c r="B393" s="9"/>
      <c r="C393" s="12"/>
      <c r="D393" s="12"/>
      <c r="E393" s="12"/>
      <c r="F393" s="12"/>
      <c r="G393" s="13">
        <f>IF(A393="","",N(C393)+N(D393))</f>
      </c>
      <c r="H393" s="13">
        <f>IF(A393="","",G393*IFERROR(INDEX(Settings!$B$2:$B$16,MATCH(B393,Settings!$A$2:$A$16,0)),0))</f>
      </c>
      <c r="I393" s="13">
        <f>IF(A393="","",G393-H393-N(E393)-N(F393))</f>
      </c>
      <c r="J393" s="14">
        <f>IF(A393="","",MONTH(A393))</f>
      </c>
      <c r="K393" s="14">
        <f>IF(A393="","",YEAR(A393))</f>
      </c>
    </row>
    <row r="394" spans="1:11" x14ac:dyDescent="0.25">
      <c r="A394" s="11"/>
      <c r="B394" s="9"/>
      <c r="C394" s="12"/>
      <c r="D394" s="12"/>
      <c r="E394" s="12"/>
      <c r="F394" s="12"/>
      <c r="G394" s="13">
        <f>IF(A394="","",N(C394)+N(D394))</f>
      </c>
      <c r="H394" s="13">
        <f>IF(A394="","",G394*IFERROR(INDEX(Settings!$B$2:$B$16,MATCH(B394,Settings!$A$2:$A$16,0)),0))</f>
      </c>
      <c r="I394" s="13">
        <f>IF(A394="","",G394-H394-N(E394)-N(F394))</f>
      </c>
      <c r="J394" s="14">
        <f>IF(A394="","",MONTH(A394))</f>
      </c>
      <c r="K394" s="14">
        <f>IF(A394="","",YEAR(A394))</f>
      </c>
    </row>
    <row r="395" spans="1:11" x14ac:dyDescent="0.25">
      <c r="A395" s="11"/>
      <c r="B395" s="9"/>
      <c r="C395" s="12"/>
      <c r="D395" s="12"/>
      <c r="E395" s="12"/>
      <c r="F395" s="12"/>
      <c r="G395" s="13">
        <f>IF(A395="","",N(C395)+N(D395))</f>
      </c>
      <c r="H395" s="13">
        <f>IF(A395="","",G395*IFERROR(INDEX(Settings!$B$2:$B$16,MATCH(B395,Settings!$A$2:$A$16,0)),0))</f>
      </c>
      <c r="I395" s="13">
        <f>IF(A395="","",G395-H395-N(E395)-N(F395))</f>
      </c>
      <c r="J395" s="14">
        <f>IF(A395="","",MONTH(A395))</f>
      </c>
      <c r="K395" s="14">
        <f>IF(A395="","",YEAR(A395))</f>
      </c>
    </row>
    <row r="396" spans="1:11" x14ac:dyDescent="0.25">
      <c r="A396" s="11"/>
      <c r="B396" s="9"/>
      <c r="C396" s="12"/>
      <c r="D396" s="12"/>
      <c r="E396" s="12"/>
      <c r="F396" s="12"/>
      <c r="G396" s="13">
        <f>IF(A396="","",N(C396)+N(D396))</f>
      </c>
      <c r="H396" s="13">
        <f>IF(A396="","",G396*IFERROR(INDEX(Settings!$B$2:$B$16,MATCH(B396,Settings!$A$2:$A$16,0)),0))</f>
      </c>
      <c r="I396" s="13">
        <f>IF(A396="","",G396-H396-N(E396)-N(F396))</f>
      </c>
      <c r="J396" s="14">
        <f>IF(A396="","",MONTH(A396))</f>
      </c>
      <c r="K396" s="14">
        <f>IF(A396="","",YEAR(A396))</f>
      </c>
    </row>
    <row r="397" spans="1:11" x14ac:dyDescent="0.25">
      <c r="A397" s="11"/>
      <c r="B397" s="9"/>
      <c r="C397" s="12"/>
      <c r="D397" s="12"/>
      <c r="E397" s="12"/>
      <c r="F397" s="12"/>
      <c r="G397" s="13">
        <f>IF(A397="","",N(C397)+N(D397))</f>
      </c>
      <c r="H397" s="13">
        <f>IF(A397="","",G397*IFERROR(INDEX(Settings!$B$2:$B$16,MATCH(B397,Settings!$A$2:$A$16,0)),0))</f>
      </c>
      <c r="I397" s="13">
        <f>IF(A397="","",G397-H397-N(E397)-N(F397))</f>
      </c>
      <c r="J397" s="14">
        <f>IF(A397="","",MONTH(A397))</f>
      </c>
      <c r="K397" s="14">
        <f>IF(A397="","",YEAR(A397))</f>
      </c>
    </row>
    <row r="398" spans="1:11" x14ac:dyDescent="0.25">
      <c r="A398" s="11"/>
      <c r="B398" s="9"/>
      <c r="C398" s="12"/>
      <c r="D398" s="12"/>
      <c r="E398" s="12"/>
      <c r="F398" s="12"/>
      <c r="G398" s="13">
        <f>IF(A398="","",N(C398)+N(D398))</f>
      </c>
      <c r="H398" s="13">
        <f>IF(A398="","",G398*IFERROR(INDEX(Settings!$B$2:$B$16,MATCH(B398,Settings!$A$2:$A$16,0)),0))</f>
      </c>
      <c r="I398" s="13">
        <f>IF(A398="","",G398-H398-N(E398)-N(F398))</f>
      </c>
      <c r="J398" s="14">
        <f>IF(A398="","",MONTH(A398))</f>
      </c>
      <c r="K398" s="14">
        <f>IF(A398="","",YEAR(A398))</f>
      </c>
    </row>
    <row r="399" spans="1:11" x14ac:dyDescent="0.25">
      <c r="A399" s="11"/>
      <c r="B399" s="9"/>
      <c r="C399" s="12"/>
      <c r="D399" s="12"/>
      <c r="E399" s="12"/>
      <c r="F399" s="12"/>
      <c r="G399" s="13">
        <f>IF(A399="","",N(C399)+N(D399))</f>
      </c>
      <c r="H399" s="13">
        <f>IF(A399="","",G399*IFERROR(INDEX(Settings!$B$2:$B$16,MATCH(B399,Settings!$A$2:$A$16,0)),0))</f>
      </c>
      <c r="I399" s="13">
        <f>IF(A399="","",G399-H399-N(E399)-N(F399))</f>
      </c>
      <c r="J399" s="14">
        <f>IF(A399="","",MONTH(A399))</f>
      </c>
      <c r="K399" s="14">
        <f>IF(A399="","",YEAR(A399))</f>
      </c>
    </row>
    <row r="400" spans="1:11" x14ac:dyDescent="0.25">
      <c r="A400" s="11"/>
      <c r="B400" s="9"/>
      <c r="C400" s="12"/>
      <c r="D400" s="12"/>
      <c r="E400" s="12"/>
      <c r="F400" s="12"/>
      <c r="G400" s="13">
        <f>IF(A400="","",N(C400)+N(D400))</f>
      </c>
      <c r="H400" s="13">
        <f>IF(A400="","",G400*IFERROR(INDEX(Settings!$B$2:$B$16,MATCH(B400,Settings!$A$2:$A$16,0)),0))</f>
      </c>
      <c r="I400" s="13">
        <f>IF(A400="","",G400-H400-N(E400)-N(F400))</f>
      </c>
      <c r="J400" s="14">
        <f>IF(A400="","",MONTH(A400))</f>
      </c>
      <c r="K400" s="14">
        <f>IF(A400="","",YEAR(A400))</f>
      </c>
    </row>
    <row r="401" spans="1:11" x14ac:dyDescent="0.25">
      <c r="A401" s="11"/>
      <c r="B401" s="9"/>
      <c r="C401" s="12"/>
      <c r="D401" s="12"/>
      <c r="E401" s="12"/>
      <c r="F401" s="12"/>
      <c r="G401" s="13">
        <f>IF(A401="","",N(C401)+N(D401))</f>
      </c>
      <c r="H401" s="13">
        <f>IF(A401="","",G401*IFERROR(INDEX(Settings!$B$2:$B$16,MATCH(B401,Settings!$A$2:$A$16,0)),0))</f>
      </c>
      <c r="I401" s="13">
        <f>IF(A401="","",G401-H401-N(E401)-N(F401))</f>
      </c>
      <c r="J401" s="14">
        <f>IF(A401="","",MONTH(A401))</f>
      </c>
      <c r="K401" s="14">
        <f>IF(A401="","",YEAR(A401))</f>
      </c>
    </row>
    <row r="402" spans="1:11" x14ac:dyDescent="0.25">
      <c r="A402" s="11"/>
      <c r="B402" s="9"/>
      <c r="C402" s="12"/>
      <c r="D402" s="12"/>
      <c r="E402" s="12"/>
      <c r="F402" s="12"/>
      <c r="G402" s="13">
        <f>IF(A402="","",N(C402)+N(D402))</f>
      </c>
      <c r="H402" s="13">
        <f>IF(A402="","",G402*IFERROR(INDEX(Settings!$B$2:$B$16,MATCH(B402,Settings!$A$2:$A$16,0)),0))</f>
      </c>
      <c r="I402" s="13">
        <f>IF(A402="","",G402-H402-N(E402)-N(F402))</f>
      </c>
      <c r="J402" s="14">
        <f>IF(A402="","",MONTH(A402))</f>
      </c>
      <c r="K402" s="14">
        <f>IF(A402="","",YEAR(A402))</f>
      </c>
    </row>
    <row r="403" spans="1:11" x14ac:dyDescent="0.25">
      <c r="A403" s="11"/>
      <c r="B403" s="9"/>
      <c r="C403" s="12"/>
      <c r="D403" s="12"/>
      <c r="E403" s="12"/>
      <c r="F403" s="12"/>
      <c r="G403" s="13">
        <f>IF(A403="","",N(C403)+N(D403))</f>
      </c>
      <c r="H403" s="13">
        <f>IF(A403="","",G403*IFERROR(INDEX(Settings!$B$2:$B$16,MATCH(B403,Settings!$A$2:$A$16,0)),0))</f>
      </c>
      <c r="I403" s="13">
        <f>IF(A403="","",G403-H403-N(E403)-N(F403))</f>
      </c>
      <c r="J403" s="14">
        <f>IF(A403="","",MONTH(A403))</f>
      </c>
      <c r="K403" s="14">
        <f>IF(A403="","",YEAR(A403))</f>
      </c>
    </row>
    <row r="404" spans="1:11" x14ac:dyDescent="0.25">
      <c r="A404" s="11"/>
      <c r="B404" s="9"/>
      <c r="C404" s="12"/>
      <c r="D404" s="12"/>
      <c r="E404" s="12"/>
      <c r="F404" s="12"/>
      <c r="G404" s="13">
        <f>IF(A404="","",N(C404)+N(D404))</f>
      </c>
      <c r="H404" s="13">
        <f>IF(A404="","",G404*IFERROR(INDEX(Settings!$B$2:$B$16,MATCH(B404,Settings!$A$2:$A$16,0)),0))</f>
      </c>
      <c r="I404" s="13">
        <f>IF(A404="","",G404-H404-N(E404)-N(F404))</f>
      </c>
      <c r="J404" s="14">
        <f>IF(A404="","",MONTH(A404))</f>
      </c>
      <c r="K404" s="14">
        <f>IF(A404="","",YEAR(A404))</f>
      </c>
    </row>
    <row r="405" spans="1:11" x14ac:dyDescent="0.25">
      <c r="A405" s="11"/>
      <c r="B405" s="9"/>
      <c r="C405" s="12"/>
      <c r="D405" s="12"/>
      <c r="E405" s="12"/>
      <c r="F405" s="12"/>
      <c r="G405" s="13">
        <f>IF(A405="","",N(C405)+N(D405))</f>
      </c>
      <c r="H405" s="13">
        <f>IF(A405="","",G405*IFERROR(INDEX(Settings!$B$2:$B$16,MATCH(B405,Settings!$A$2:$A$16,0)),0))</f>
      </c>
      <c r="I405" s="13">
        <f>IF(A405="","",G405-H405-N(E405)-N(F405))</f>
      </c>
      <c r="J405" s="14">
        <f>IF(A405="","",MONTH(A405))</f>
      </c>
      <c r="K405" s="14">
        <f>IF(A405="","",YEAR(A405))</f>
      </c>
    </row>
    <row r="406" spans="1:11" x14ac:dyDescent="0.25">
      <c r="A406" s="11"/>
      <c r="B406" s="9"/>
      <c r="C406" s="12"/>
      <c r="D406" s="12"/>
      <c r="E406" s="12"/>
      <c r="F406" s="12"/>
      <c r="G406" s="13">
        <f>IF(A406="","",N(C406)+N(D406))</f>
      </c>
      <c r="H406" s="13">
        <f>IF(A406="","",G406*IFERROR(INDEX(Settings!$B$2:$B$16,MATCH(B406,Settings!$A$2:$A$16,0)),0))</f>
      </c>
      <c r="I406" s="13">
        <f>IF(A406="","",G406-H406-N(E406)-N(F406))</f>
      </c>
      <c r="J406" s="14">
        <f>IF(A406="","",MONTH(A406))</f>
      </c>
      <c r="K406" s="14">
        <f>IF(A406="","",YEAR(A406))</f>
      </c>
    </row>
    <row r="407" spans="1:11" x14ac:dyDescent="0.25">
      <c r="A407" s="11"/>
      <c r="B407" s="9"/>
      <c r="C407" s="12"/>
      <c r="D407" s="12"/>
      <c r="E407" s="12"/>
      <c r="F407" s="12"/>
      <c r="G407" s="13">
        <f>IF(A407="","",N(C407)+N(D407))</f>
      </c>
      <c r="H407" s="13">
        <f>IF(A407="","",G407*IFERROR(INDEX(Settings!$B$2:$B$16,MATCH(B407,Settings!$A$2:$A$16,0)),0))</f>
      </c>
      <c r="I407" s="13">
        <f>IF(A407="","",G407-H407-N(E407)-N(F407))</f>
      </c>
      <c r="J407" s="14">
        <f>IF(A407="","",MONTH(A407))</f>
      </c>
      <c r="K407" s="14">
        <f>IF(A407="","",YEAR(A407))</f>
      </c>
    </row>
    <row r="408" spans="1:11" x14ac:dyDescent="0.25">
      <c r="A408" s="11"/>
      <c r="B408" s="9"/>
      <c r="C408" s="12"/>
      <c r="D408" s="12"/>
      <c r="E408" s="12"/>
      <c r="F408" s="12"/>
      <c r="G408" s="13">
        <f>IF(A408="","",N(C408)+N(D408))</f>
      </c>
      <c r="H408" s="13">
        <f>IF(A408="","",G408*IFERROR(INDEX(Settings!$B$2:$B$16,MATCH(B408,Settings!$A$2:$A$16,0)),0))</f>
      </c>
      <c r="I408" s="13">
        <f>IF(A408="","",G408-H408-N(E408)-N(F408))</f>
      </c>
      <c r="J408" s="14">
        <f>IF(A408="","",MONTH(A408))</f>
      </c>
      <c r="K408" s="14">
        <f>IF(A408="","",YEAR(A408))</f>
      </c>
    </row>
    <row r="409" spans="1:11" x14ac:dyDescent="0.25">
      <c r="A409" s="11"/>
      <c r="B409" s="9"/>
      <c r="C409" s="12"/>
      <c r="D409" s="12"/>
      <c r="E409" s="12"/>
      <c r="F409" s="12"/>
      <c r="G409" s="13">
        <f>IF(A409="","",N(C409)+N(D409))</f>
      </c>
      <c r="H409" s="13">
        <f>IF(A409="","",G409*IFERROR(INDEX(Settings!$B$2:$B$16,MATCH(B409,Settings!$A$2:$A$16,0)),0))</f>
      </c>
      <c r="I409" s="13">
        <f>IF(A409="","",G409-H409-N(E409)-N(F409))</f>
      </c>
      <c r="J409" s="14">
        <f>IF(A409="","",MONTH(A409))</f>
      </c>
      <c r="K409" s="14">
        <f>IF(A409="","",YEAR(A409))</f>
      </c>
    </row>
    <row r="410" spans="1:11" x14ac:dyDescent="0.25">
      <c r="A410" s="11"/>
      <c r="B410" s="9"/>
      <c r="C410" s="12"/>
      <c r="D410" s="12"/>
      <c r="E410" s="12"/>
      <c r="F410" s="12"/>
      <c r="G410" s="13">
        <f>IF(A410="","",N(C410)+N(D410))</f>
      </c>
      <c r="H410" s="13">
        <f>IF(A410="","",G410*IFERROR(INDEX(Settings!$B$2:$B$16,MATCH(B410,Settings!$A$2:$A$16,0)),0))</f>
      </c>
      <c r="I410" s="13">
        <f>IF(A410="","",G410-H410-N(E410)-N(F410))</f>
      </c>
      <c r="J410" s="14">
        <f>IF(A410="","",MONTH(A410))</f>
      </c>
      <c r="K410" s="14">
        <f>IF(A410="","",YEAR(A410))</f>
      </c>
    </row>
    <row r="411" spans="1:11" x14ac:dyDescent="0.25">
      <c r="A411" s="11"/>
      <c r="B411" s="9"/>
      <c r="C411" s="12"/>
      <c r="D411" s="12"/>
      <c r="E411" s="12"/>
      <c r="F411" s="12"/>
      <c r="G411" s="13">
        <f>IF(A411="","",N(C411)+N(D411))</f>
      </c>
      <c r="H411" s="13">
        <f>IF(A411="","",G411*IFERROR(INDEX(Settings!$B$2:$B$16,MATCH(B411,Settings!$A$2:$A$16,0)),0))</f>
      </c>
      <c r="I411" s="13">
        <f>IF(A411="","",G411-H411-N(E411)-N(F411))</f>
      </c>
      <c r="J411" s="14">
        <f>IF(A411="","",MONTH(A411))</f>
      </c>
      <c r="K411" s="14">
        <f>IF(A411="","",YEAR(A411))</f>
      </c>
    </row>
    <row r="412" spans="1:11" x14ac:dyDescent="0.25">
      <c r="A412" s="11"/>
      <c r="B412" s="9"/>
      <c r="C412" s="12"/>
      <c r="D412" s="12"/>
      <c r="E412" s="12"/>
      <c r="F412" s="12"/>
      <c r="G412" s="13">
        <f>IF(A412="","",N(C412)+N(D412))</f>
      </c>
      <c r="H412" s="13">
        <f>IF(A412="","",G412*IFERROR(INDEX(Settings!$B$2:$B$16,MATCH(B412,Settings!$A$2:$A$16,0)),0))</f>
      </c>
      <c r="I412" s="13">
        <f>IF(A412="","",G412-H412-N(E412)-N(F412))</f>
      </c>
      <c r="J412" s="14">
        <f>IF(A412="","",MONTH(A412))</f>
      </c>
      <c r="K412" s="14">
        <f>IF(A412="","",YEAR(A412))</f>
      </c>
    </row>
    <row r="413" spans="1:11" x14ac:dyDescent="0.25">
      <c r="A413" s="11"/>
      <c r="B413" s="9"/>
      <c r="C413" s="12"/>
      <c r="D413" s="12"/>
      <c r="E413" s="12"/>
      <c r="F413" s="12"/>
      <c r="G413" s="13">
        <f>IF(A413="","",N(C413)+N(D413))</f>
      </c>
      <c r="H413" s="13">
        <f>IF(A413="","",G413*IFERROR(INDEX(Settings!$B$2:$B$16,MATCH(B413,Settings!$A$2:$A$16,0)),0))</f>
      </c>
      <c r="I413" s="13">
        <f>IF(A413="","",G413-H413-N(E413)-N(F413))</f>
      </c>
      <c r="J413" s="14">
        <f>IF(A413="","",MONTH(A413))</f>
      </c>
      <c r="K413" s="14">
        <f>IF(A413="","",YEAR(A413))</f>
      </c>
    </row>
    <row r="414" spans="1:11" x14ac:dyDescent="0.25">
      <c r="A414" s="11"/>
      <c r="B414" s="9"/>
      <c r="C414" s="12"/>
      <c r="D414" s="12"/>
      <c r="E414" s="12"/>
      <c r="F414" s="12"/>
      <c r="G414" s="13">
        <f>IF(A414="","",N(C414)+N(D414))</f>
      </c>
      <c r="H414" s="13">
        <f>IF(A414="","",G414*IFERROR(INDEX(Settings!$B$2:$B$16,MATCH(B414,Settings!$A$2:$A$16,0)),0))</f>
      </c>
      <c r="I414" s="13">
        <f>IF(A414="","",G414-H414-N(E414)-N(F414))</f>
      </c>
      <c r="J414" s="14">
        <f>IF(A414="","",MONTH(A414))</f>
      </c>
      <c r="K414" s="14">
        <f>IF(A414="","",YEAR(A414))</f>
      </c>
    </row>
    <row r="415" spans="1:11" x14ac:dyDescent="0.25">
      <c r="A415" s="11"/>
      <c r="B415" s="9"/>
      <c r="C415" s="12"/>
      <c r="D415" s="12"/>
      <c r="E415" s="12"/>
      <c r="F415" s="12"/>
      <c r="G415" s="13">
        <f>IF(A415="","",N(C415)+N(D415))</f>
      </c>
      <c r="H415" s="13">
        <f>IF(A415="","",G415*IFERROR(INDEX(Settings!$B$2:$B$16,MATCH(B415,Settings!$A$2:$A$16,0)),0))</f>
      </c>
      <c r="I415" s="13">
        <f>IF(A415="","",G415-H415-N(E415)-N(F415))</f>
      </c>
      <c r="J415" s="14">
        <f>IF(A415="","",MONTH(A415))</f>
      </c>
      <c r="K415" s="14">
        <f>IF(A415="","",YEAR(A415))</f>
      </c>
    </row>
    <row r="416" spans="1:11" x14ac:dyDescent="0.25">
      <c r="A416" s="11"/>
      <c r="B416" s="9"/>
      <c r="C416" s="12"/>
      <c r="D416" s="12"/>
      <c r="E416" s="12"/>
      <c r="F416" s="12"/>
      <c r="G416" s="13">
        <f>IF(A416="","",N(C416)+N(D416))</f>
      </c>
      <c r="H416" s="13">
        <f>IF(A416="","",G416*IFERROR(INDEX(Settings!$B$2:$B$16,MATCH(B416,Settings!$A$2:$A$16,0)),0))</f>
      </c>
      <c r="I416" s="13">
        <f>IF(A416="","",G416-H416-N(E416)-N(F416))</f>
      </c>
      <c r="J416" s="14">
        <f>IF(A416="","",MONTH(A416))</f>
      </c>
      <c r="K416" s="14">
        <f>IF(A416="","",YEAR(A416))</f>
      </c>
    </row>
    <row r="417" spans="1:11" x14ac:dyDescent="0.25">
      <c r="A417" s="11"/>
      <c r="B417" s="9"/>
      <c r="C417" s="12"/>
      <c r="D417" s="12"/>
      <c r="E417" s="12"/>
      <c r="F417" s="12"/>
      <c r="G417" s="13">
        <f>IF(A417="","",N(C417)+N(D417))</f>
      </c>
      <c r="H417" s="13">
        <f>IF(A417="","",G417*IFERROR(INDEX(Settings!$B$2:$B$16,MATCH(B417,Settings!$A$2:$A$16,0)),0))</f>
      </c>
      <c r="I417" s="13">
        <f>IF(A417="","",G417-H417-N(E417)-N(F417))</f>
      </c>
      <c r="J417" s="14">
        <f>IF(A417="","",MONTH(A417))</f>
      </c>
      <c r="K417" s="14">
        <f>IF(A417="","",YEAR(A417))</f>
      </c>
    </row>
    <row r="418" spans="1:11" x14ac:dyDescent="0.25">
      <c r="A418" s="11"/>
      <c r="B418" s="9"/>
      <c r="C418" s="12"/>
      <c r="D418" s="12"/>
      <c r="E418" s="12"/>
      <c r="F418" s="12"/>
      <c r="G418" s="13">
        <f>IF(A418="","",N(C418)+N(D418))</f>
      </c>
      <c r="H418" s="13">
        <f>IF(A418="","",G418*IFERROR(INDEX(Settings!$B$2:$B$16,MATCH(B418,Settings!$A$2:$A$16,0)),0))</f>
      </c>
      <c r="I418" s="13">
        <f>IF(A418="","",G418-H418-N(E418)-N(F418))</f>
      </c>
      <c r="J418" s="14">
        <f>IF(A418="","",MONTH(A418))</f>
      </c>
      <c r="K418" s="14">
        <f>IF(A418="","",YEAR(A418))</f>
      </c>
    </row>
    <row r="419" spans="1:11" x14ac:dyDescent="0.25">
      <c r="A419" s="11"/>
      <c r="B419" s="9"/>
      <c r="C419" s="12"/>
      <c r="D419" s="12"/>
      <c r="E419" s="12"/>
      <c r="F419" s="12"/>
      <c r="G419" s="13">
        <f>IF(A419="","",N(C419)+N(D419))</f>
      </c>
      <c r="H419" s="13">
        <f>IF(A419="","",G419*IFERROR(INDEX(Settings!$B$2:$B$16,MATCH(B419,Settings!$A$2:$A$16,0)),0))</f>
      </c>
      <c r="I419" s="13">
        <f>IF(A419="","",G419-H419-N(E419)-N(F419))</f>
      </c>
      <c r="J419" s="14">
        <f>IF(A419="","",MONTH(A419))</f>
      </c>
      <c r="K419" s="14">
        <f>IF(A419="","",YEAR(A419))</f>
      </c>
    </row>
    <row r="420" spans="1:11" x14ac:dyDescent="0.25">
      <c r="A420" s="11"/>
      <c r="B420" s="9"/>
      <c r="C420" s="12"/>
      <c r="D420" s="12"/>
      <c r="E420" s="12"/>
      <c r="F420" s="12"/>
      <c r="G420" s="13">
        <f>IF(A420="","",N(C420)+N(D420))</f>
      </c>
      <c r="H420" s="13">
        <f>IF(A420="","",G420*IFERROR(INDEX(Settings!$B$2:$B$16,MATCH(B420,Settings!$A$2:$A$16,0)),0))</f>
      </c>
      <c r="I420" s="13">
        <f>IF(A420="","",G420-H420-N(E420)-N(F420))</f>
      </c>
      <c r="J420" s="14">
        <f>IF(A420="","",MONTH(A420))</f>
      </c>
      <c r="K420" s="14">
        <f>IF(A420="","",YEAR(A420))</f>
      </c>
    </row>
    <row r="421" spans="1:11" x14ac:dyDescent="0.25">
      <c r="A421" s="11"/>
      <c r="B421" s="9"/>
      <c r="C421" s="12"/>
      <c r="D421" s="12"/>
      <c r="E421" s="12"/>
      <c r="F421" s="12"/>
      <c r="G421" s="13">
        <f>IF(A421="","",N(C421)+N(D421))</f>
      </c>
      <c r="H421" s="13">
        <f>IF(A421="","",G421*IFERROR(INDEX(Settings!$B$2:$B$16,MATCH(B421,Settings!$A$2:$A$16,0)),0))</f>
      </c>
      <c r="I421" s="13">
        <f>IF(A421="","",G421-H421-N(E421)-N(F421))</f>
      </c>
      <c r="J421" s="14">
        <f>IF(A421="","",MONTH(A421))</f>
      </c>
      <c r="K421" s="14">
        <f>IF(A421="","",YEAR(A421))</f>
      </c>
    </row>
    <row r="422" spans="1:11" x14ac:dyDescent="0.25">
      <c r="A422" s="11"/>
      <c r="B422" s="9"/>
      <c r="C422" s="12"/>
      <c r="D422" s="12"/>
      <c r="E422" s="12"/>
      <c r="F422" s="12"/>
      <c r="G422" s="13">
        <f>IF(A422="","",N(C422)+N(D422))</f>
      </c>
      <c r="H422" s="13">
        <f>IF(A422="","",G422*IFERROR(INDEX(Settings!$B$2:$B$16,MATCH(B422,Settings!$A$2:$A$16,0)),0))</f>
      </c>
      <c r="I422" s="13">
        <f>IF(A422="","",G422-H422-N(E422)-N(F422))</f>
      </c>
      <c r="J422" s="14">
        <f>IF(A422="","",MONTH(A422))</f>
      </c>
      <c r="K422" s="14">
        <f>IF(A422="","",YEAR(A422))</f>
      </c>
    </row>
    <row r="423" spans="1:11" x14ac:dyDescent="0.25">
      <c r="A423" s="11"/>
      <c r="B423" s="9"/>
      <c r="C423" s="12"/>
      <c r="D423" s="12"/>
      <c r="E423" s="12"/>
      <c r="F423" s="12"/>
      <c r="G423" s="13">
        <f>IF(A423="","",N(C423)+N(D423))</f>
      </c>
      <c r="H423" s="13">
        <f>IF(A423="","",G423*IFERROR(INDEX(Settings!$B$2:$B$16,MATCH(B423,Settings!$A$2:$A$16,0)),0))</f>
      </c>
      <c r="I423" s="13">
        <f>IF(A423="","",G423-H423-N(E423)-N(F423))</f>
      </c>
      <c r="J423" s="14">
        <f>IF(A423="","",MONTH(A423))</f>
      </c>
      <c r="K423" s="14">
        <f>IF(A423="","",YEAR(A423))</f>
      </c>
    </row>
    <row r="424" spans="1:11" x14ac:dyDescent="0.25">
      <c r="A424" s="11"/>
      <c r="B424" s="9"/>
      <c r="C424" s="12"/>
      <c r="D424" s="12"/>
      <c r="E424" s="12"/>
      <c r="F424" s="12"/>
      <c r="G424" s="13">
        <f>IF(A424="","",N(C424)+N(D424))</f>
      </c>
      <c r="H424" s="13">
        <f>IF(A424="","",G424*IFERROR(INDEX(Settings!$B$2:$B$16,MATCH(B424,Settings!$A$2:$A$16,0)),0))</f>
      </c>
      <c r="I424" s="13">
        <f>IF(A424="","",G424-H424-N(E424)-N(F424))</f>
      </c>
      <c r="J424" s="14">
        <f>IF(A424="","",MONTH(A424))</f>
      </c>
      <c r="K424" s="14">
        <f>IF(A424="","",YEAR(A424))</f>
      </c>
    </row>
    <row r="425" spans="1:11" x14ac:dyDescent="0.25">
      <c r="A425" s="11"/>
      <c r="B425" s="9"/>
      <c r="C425" s="12"/>
      <c r="D425" s="12"/>
      <c r="E425" s="12"/>
      <c r="F425" s="12"/>
      <c r="G425" s="13">
        <f>IF(A425="","",N(C425)+N(D425))</f>
      </c>
      <c r="H425" s="13">
        <f>IF(A425="","",G425*IFERROR(INDEX(Settings!$B$2:$B$16,MATCH(B425,Settings!$A$2:$A$16,0)),0))</f>
      </c>
      <c r="I425" s="13">
        <f>IF(A425="","",G425-H425-N(E425)-N(F425))</f>
      </c>
      <c r="J425" s="14">
        <f>IF(A425="","",MONTH(A425))</f>
      </c>
      <c r="K425" s="14">
        <f>IF(A425="","",YEAR(A425))</f>
      </c>
    </row>
    <row r="426" spans="1:11" x14ac:dyDescent="0.25">
      <c r="A426" s="11"/>
      <c r="B426" s="9"/>
      <c r="C426" s="12"/>
      <c r="D426" s="12"/>
      <c r="E426" s="12"/>
      <c r="F426" s="12"/>
      <c r="G426" s="13">
        <f>IF(A426="","",N(C426)+N(D426))</f>
      </c>
      <c r="H426" s="13">
        <f>IF(A426="","",G426*IFERROR(INDEX(Settings!$B$2:$B$16,MATCH(B426,Settings!$A$2:$A$16,0)),0))</f>
      </c>
      <c r="I426" s="13">
        <f>IF(A426="","",G426-H426-N(E426)-N(F426))</f>
      </c>
      <c r="J426" s="14">
        <f>IF(A426="","",MONTH(A426))</f>
      </c>
      <c r="K426" s="14">
        <f>IF(A426="","",YEAR(A426))</f>
      </c>
    </row>
    <row r="427" spans="1:11" x14ac:dyDescent="0.25">
      <c r="A427" s="11"/>
      <c r="B427" s="9"/>
      <c r="C427" s="12"/>
      <c r="D427" s="12"/>
      <c r="E427" s="12"/>
      <c r="F427" s="12"/>
      <c r="G427" s="13">
        <f>IF(A427="","",N(C427)+N(D427))</f>
      </c>
      <c r="H427" s="13">
        <f>IF(A427="","",G427*IFERROR(INDEX(Settings!$B$2:$B$16,MATCH(B427,Settings!$A$2:$A$16,0)),0))</f>
      </c>
      <c r="I427" s="13">
        <f>IF(A427="","",G427-H427-N(E427)-N(F427))</f>
      </c>
      <c r="J427" s="14">
        <f>IF(A427="","",MONTH(A427))</f>
      </c>
      <c r="K427" s="14">
        <f>IF(A427="","",YEAR(A427))</f>
      </c>
    </row>
    <row r="428" spans="1:11" x14ac:dyDescent="0.25">
      <c r="A428" s="11"/>
      <c r="B428" s="9"/>
      <c r="C428" s="12"/>
      <c r="D428" s="12"/>
      <c r="E428" s="12"/>
      <c r="F428" s="12"/>
      <c r="G428" s="13">
        <f>IF(A428="","",N(C428)+N(D428))</f>
      </c>
      <c r="H428" s="13">
        <f>IF(A428="","",G428*IFERROR(INDEX(Settings!$B$2:$B$16,MATCH(B428,Settings!$A$2:$A$16,0)),0))</f>
      </c>
      <c r="I428" s="13">
        <f>IF(A428="","",G428-H428-N(E428)-N(F428))</f>
      </c>
      <c r="J428" s="14">
        <f>IF(A428="","",MONTH(A428))</f>
      </c>
      <c r="K428" s="14">
        <f>IF(A428="","",YEAR(A428))</f>
      </c>
    </row>
    <row r="429" spans="1:11" x14ac:dyDescent="0.25">
      <c r="A429" s="11"/>
      <c r="B429" s="9"/>
      <c r="C429" s="12"/>
      <c r="D429" s="12"/>
      <c r="E429" s="12"/>
      <c r="F429" s="12"/>
      <c r="G429" s="13">
        <f>IF(A429="","",N(C429)+N(D429))</f>
      </c>
      <c r="H429" s="13">
        <f>IF(A429="","",G429*IFERROR(INDEX(Settings!$B$2:$B$16,MATCH(B429,Settings!$A$2:$A$16,0)),0))</f>
      </c>
      <c r="I429" s="13">
        <f>IF(A429="","",G429-H429-N(E429)-N(F429))</f>
      </c>
      <c r="J429" s="14">
        <f>IF(A429="","",MONTH(A429))</f>
      </c>
      <c r="K429" s="14">
        <f>IF(A429="","",YEAR(A429))</f>
      </c>
    </row>
    <row r="430" spans="1:11" x14ac:dyDescent="0.25">
      <c r="A430" s="11"/>
      <c r="B430" s="9"/>
      <c r="C430" s="12"/>
      <c r="D430" s="12"/>
      <c r="E430" s="12"/>
      <c r="F430" s="12"/>
      <c r="G430" s="13">
        <f>IF(A430="","",N(C430)+N(D430))</f>
      </c>
      <c r="H430" s="13">
        <f>IF(A430="","",G430*IFERROR(INDEX(Settings!$B$2:$B$16,MATCH(B430,Settings!$A$2:$A$16,0)),0))</f>
      </c>
      <c r="I430" s="13">
        <f>IF(A430="","",G430-H430-N(E430)-N(F430))</f>
      </c>
      <c r="J430" s="14">
        <f>IF(A430="","",MONTH(A430))</f>
      </c>
      <c r="K430" s="14">
        <f>IF(A430="","",YEAR(A430))</f>
      </c>
    </row>
    <row r="431" spans="1:11" x14ac:dyDescent="0.25">
      <c r="A431" s="11"/>
      <c r="B431" s="9"/>
      <c r="C431" s="12"/>
      <c r="D431" s="12"/>
      <c r="E431" s="12"/>
      <c r="F431" s="12"/>
      <c r="G431" s="13">
        <f>IF(A431="","",N(C431)+N(D431))</f>
      </c>
      <c r="H431" s="13">
        <f>IF(A431="","",G431*IFERROR(INDEX(Settings!$B$2:$B$16,MATCH(B431,Settings!$A$2:$A$16,0)),0))</f>
      </c>
      <c r="I431" s="13">
        <f>IF(A431="","",G431-H431-N(E431)-N(F431))</f>
      </c>
      <c r="J431" s="14">
        <f>IF(A431="","",MONTH(A431))</f>
      </c>
      <c r="K431" s="14">
        <f>IF(A431="","",YEAR(A431))</f>
      </c>
    </row>
    <row r="432" spans="1:11" x14ac:dyDescent="0.25">
      <c r="A432" s="11"/>
      <c r="B432" s="9"/>
      <c r="C432" s="12"/>
      <c r="D432" s="12"/>
      <c r="E432" s="12"/>
      <c r="F432" s="12"/>
      <c r="G432" s="13">
        <f>IF(A432="","",N(C432)+N(D432))</f>
      </c>
      <c r="H432" s="13">
        <f>IF(A432="","",G432*IFERROR(INDEX(Settings!$B$2:$B$16,MATCH(B432,Settings!$A$2:$A$16,0)),0))</f>
      </c>
      <c r="I432" s="13">
        <f>IF(A432="","",G432-H432-N(E432)-N(F432))</f>
      </c>
      <c r="J432" s="14">
        <f>IF(A432="","",MONTH(A432))</f>
      </c>
      <c r="K432" s="14">
        <f>IF(A432="","",YEAR(A432))</f>
      </c>
    </row>
    <row r="433" spans="1:11" x14ac:dyDescent="0.25">
      <c r="A433" s="11"/>
      <c r="B433" s="9"/>
      <c r="C433" s="12"/>
      <c r="D433" s="12"/>
      <c r="E433" s="12"/>
      <c r="F433" s="12"/>
      <c r="G433" s="13">
        <f>IF(A433="","",N(C433)+N(D433))</f>
      </c>
      <c r="H433" s="13">
        <f>IF(A433="","",G433*IFERROR(INDEX(Settings!$B$2:$B$16,MATCH(B433,Settings!$A$2:$A$16,0)),0))</f>
      </c>
      <c r="I433" s="13">
        <f>IF(A433="","",G433-H433-N(E433)-N(F433))</f>
      </c>
      <c r="J433" s="14">
        <f>IF(A433="","",MONTH(A433))</f>
      </c>
      <c r="K433" s="14">
        <f>IF(A433="","",YEAR(A433))</f>
      </c>
    </row>
    <row r="434" spans="1:11" x14ac:dyDescent="0.25">
      <c r="A434" s="11"/>
      <c r="B434" s="9"/>
      <c r="C434" s="12"/>
      <c r="D434" s="12"/>
      <c r="E434" s="12"/>
      <c r="F434" s="12"/>
      <c r="G434" s="13">
        <f>IF(A434="","",N(C434)+N(D434))</f>
      </c>
      <c r="H434" s="13">
        <f>IF(A434="","",G434*IFERROR(INDEX(Settings!$B$2:$B$16,MATCH(B434,Settings!$A$2:$A$16,0)),0))</f>
      </c>
      <c r="I434" s="13">
        <f>IF(A434="","",G434-H434-N(E434)-N(F434))</f>
      </c>
      <c r="J434" s="14">
        <f>IF(A434="","",MONTH(A434))</f>
      </c>
      <c r="K434" s="14">
        <f>IF(A434="","",YEAR(A434))</f>
      </c>
    </row>
    <row r="435" spans="1:11" x14ac:dyDescent="0.25">
      <c r="A435" s="11"/>
      <c r="B435" s="9"/>
      <c r="C435" s="12"/>
      <c r="D435" s="12"/>
      <c r="E435" s="12"/>
      <c r="F435" s="12"/>
      <c r="G435" s="13">
        <f>IF(A435="","",N(C435)+N(D435))</f>
      </c>
      <c r="H435" s="13">
        <f>IF(A435="","",G435*IFERROR(INDEX(Settings!$B$2:$B$16,MATCH(B435,Settings!$A$2:$A$16,0)),0))</f>
      </c>
      <c r="I435" s="13">
        <f>IF(A435="","",G435-H435-N(E435)-N(F435))</f>
      </c>
      <c r="J435" s="14">
        <f>IF(A435="","",MONTH(A435))</f>
      </c>
      <c r="K435" s="14">
        <f>IF(A435="","",YEAR(A435))</f>
      </c>
    </row>
    <row r="436" spans="1:11" x14ac:dyDescent="0.25">
      <c r="A436" s="11"/>
      <c r="B436" s="9"/>
      <c r="C436" s="12"/>
      <c r="D436" s="12"/>
      <c r="E436" s="12"/>
      <c r="F436" s="12"/>
      <c r="G436" s="13">
        <f>IF(A436="","",N(C436)+N(D436))</f>
      </c>
      <c r="H436" s="13">
        <f>IF(A436="","",G436*IFERROR(INDEX(Settings!$B$2:$B$16,MATCH(B436,Settings!$A$2:$A$16,0)),0))</f>
      </c>
      <c r="I436" s="13">
        <f>IF(A436="","",G436-H436-N(E436)-N(F436))</f>
      </c>
      <c r="J436" s="14">
        <f>IF(A436="","",MONTH(A436))</f>
      </c>
      <c r="K436" s="14">
        <f>IF(A436="","",YEAR(A436))</f>
      </c>
    </row>
    <row r="437" spans="1:11" x14ac:dyDescent="0.25">
      <c r="A437" s="11"/>
      <c r="B437" s="9"/>
      <c r="C437" s="12"/>
      <c r="D437" s="12"/>
      <c r="E437" s="12"/>
      <c r="F437" s="12"/>
      <c r="G437" s="13">
        <f>IF(A437="","",N(C437)+N(D437))</f>
      </c>
      <c r="H437" s="13">
        <f>IF(A437="","",G437*IFERROR(INDEX(Settings!$B$2:$B$16,MATCH(B437,Settings!$A$2:$A$16,0)),0))</f>
      </c>
      <c r="I437" s="13">
        <f>IF(A437="","",G437-H437-N(E437)-N(F437))</f>
      </c>
      <c r="J437" s="14">
        <f>IF(A437="","",MONTH(A437))</f>
      </c>
      <c r="K437" s="14">
        <f>IF(A437="","",YEAR(A437))</f>
      </c>
    </row>
    <row r="438" spans="1:11" x14ac:dyDescent="0.25">
      <c r="A438" s="11"/>
      <c r="B438" s="9"/>
      <c r="C438" s="12"/>
      <c r="D438" s="12"/>
      <c r="E438" s="12"/>
      <c r="F438" s="12"/>
      <c r="G438" s="13">
        <f>IF(A438="","",N(C438)+N(D438))</f>
      </c>
      <c r="H438" s="13">
        <f>IF(A438="","",G438*IFERROR(INDEX(Settings!$B$2:$B$16,MATCH(B438,Settings!$A$2:$A$16,0)),0))</f>
      </c>
      <c r="I438" s="13">
        <f>IF(A438="","",G438-H438-N(E438)-N(F438))</f>
      </c>
      <c r="J438" s="14">
        <f>IF(A438="","",MONTH(A438))</f>
      </c>
      <c r="K438" s="14">
        <f>IF(A438="","",YEAR(A438))</f>
      </c>
    </row>
    <row r="439" spans="1:11" x14ac:dyDescent="0.25">
      <c r="A439" s="11"/>
      <c r="B439" s="9"/>
      <c r="C439" s="12"/>
      <c r="D439" s="12"/>
      <c r="E439" s="12"/>
      <c r="F439" s="12"/>
      <c r="G439" s="13">
        <f>IF(A439="","",N(C439)+N(D439))</f>
      </c>
      <c r="H439" s="13">
        <f>IF(A439="","",G439*IFERROR(INDEX(Settings!$B$2:$B$16,MATCH(B439,Settings!$A$2:$A$16,0)),0))</f>
      </c>
      <c r="I439" s="13">
        <f>IF(A439="","",G439-H439-N(E439)-N(F439))</f>
      </c>
      <c r="J439" s="14">
        <f>IF(A439="","",MONTH(A439))</f>
      </c>
      <c r="K439" s="14">
        <f>IF(A439="","",YEAR(A439))</f>
      </c>
    </row>
    <row r="440" spans="1:11" x14ac:dyDescent="0.25">
      <c r="A440" s="11"/>
      <c r="B440" s="9"/>
      <c r="C440" s="12"/>
      <c r="D440" s="12"/>
      <c r="E440" s="12"/>
      <c r="F440" s="12"/>
      <c r="G440" s="13">
        <f>IF(A440="","",N(C440)+N(D440))</f>
      </c>
      <c r="H440" s="13">
        <f>IF(A440="","",G440*IFERROR(INDEX(Settings!$B$2:$B$16,MATCH(B440,Settings!$A$2:$A$16,0)),0))</f>
      </c>
      <c r="I440" s="13">
        <f>IF(A440="","",G440-H440-N(E440)-N(F440))</f>
      </c>
      <c r="J440" s="14">
        <f>IF(A440="","",MONTH(A440))</f>
      </c>
      <c r="K440" s="14">
        <f>IF(A440="","",YEAR(A440))</f>
      </c>
    </row>
    <row r="441" spans="1:11" x14ac:dyDescent="0.25">
      <c r="A441" s="11"/>
      <c r="B441" s="9"/>
      <c r="C441" s="12"/>
      <c r="D441" s="12"/>
      <c r="E441" s="12"/>
      <c r="F441" s="12"/>
      <c r="G441" s="13">
        <f>IF(A441="","",N(C441)+N(D441))</f>
      </c>
      <c r="H441" s="13">
        <f>IF(A441="","",G441*IFERROR(INDEX(Settings!$B$2:$B$16,MATCH(B441,Settings!$A$2:$A$16,0)),0))</f>
      </c>
      <c r="I441" s="13">
        <f>IF(A441="","",G441-H441-N(E441)-N(F441))</f>
      </c>
      <c r="J441" s="14">
        <f>IF(A441="","",MONTH(A441))</f>
      </c>
      <c r="K441" s="14">
        <f>IF(A441="","",YEAR(A441))</f>
      </c>
    </row>
    <row r="442" spans="1:11" x14ac:dyDescent="0.25">
      <c r="A442" s="11"/>
      <c r="B442" s="9"/>
      <c r="C442" s="12"/>
      <c r="D442" s="12"/>
      <c r="E442" s="12"/>
      <c r="F442" s="12"/>
      <c r="G442" s="13">
        <f>IF(A442="","",N(C442)+N(D442))</f>
      </c>
      <c r="H442" s="13">
        <f>IF(A442="","",G442*IFERROR(INDEX(Settings!$B$2:$B$16,MATCH(B442,Settings!$A$2:$A$16,0)),0))</f>
      </c>
      <c r="I442" s="13">
        <f>IF(A442="","",G442-H442-N(E442)-N(F442))</f>
      </c>
      <c r="J442" s="14">
        <f>IF(A442="","",MONTH(A442))</f>
      </c>
      <c r="K442" s="14">
        <f>IF(A442="","",YEAR(A442))</f>
      </c>
    </row>
    <row r="443" spans="1:11" x14ac:dyDescent="0.25">
      <c r="A443" s="11"/>
      <c r="B443" s="9"/>
      <c r="C443" s="12"/>
      <c r="D443" s="12"/>
      <c r="E443" s="12"/>
      <c r="F443" s="12"/>
      <c r="G443" s="13">
        <f>IF(A443="","",N(C443)+N(D443))</f>
      </c>
      <c r="H443" s="13">
        <f>IF(A443="","",G443*IFERROR(INDEX(Settings!$B$2:$B$16,MATCH(B443,Settings!$A$2:$A$16,0)),0))</f>
      </c>
      <c r="I443" s="13">
        <f>IF(A443="","",G443-H443-N(E443)-N(F443))</f>
      </c>
      <c r="J443" s="14">
        <f>IF(A443="","",MONTH(A443))</f>
      </c>
      <c r="K443" s="14">
        <f>IF(A443="","",YEAR(A443))</f>
      </c>
    </row>
    <row r="444" spans="1:11" x14ac:dyDescent="0.25">
      <c r="A444" s="11"/>
      <c r="B444" s="9"/>
      <c r="C444" s="12"/>
      <c r="D444" s="12"/>
      <c r="E444" s="12"/>
      <c r="F444" s="12"/>
      <c r="G444" s="13">
        <f>IF(A444="","",N(C444)+N(D444))</f>
      </c>
      <c r="H444" s="13">
        <f>IF(A444="","",G444*IFERROR(INDEX(Settings!$B$2:$B$16,MATCH(B444,Settings!$A$2:$A$16,0)),0))</f>
      </c>
      <c r="I444" s="13">
        <f>IF(A444="","",G444-H444-N(E444)-N(F444))</f>
      </c>
      <c r="J444" s="14">
        <f>IF(A444="","",MONTH(A444))</f>
      </c>
      <c r="K444" s="14">
        <f>IF(A444="","",YEAR(A444))</f>
      </c>
    </row>
    <row r="445" spans="1:11" x14ac:dyDescent="0.25">
      <c r="A445" s="11"/>
      <c r="B445" s="9"/>
      <c r="C445" s="12"/>
      <c r="D445" s="12"/>
      <c r="E445" s="12"/>
      <c r="F445" s="12"/>
      <c r="G445" s="13">
        <f>IF(A445="","",N(C445)+N(D445))</f>
      </c>
      <c r="H445" s="13">
        <f>IF(A445="","",G445*IFERROR(INDEX(Settings!$B$2:$B$16,MATCH(B445,Settings!$A$2:$A$16,0)),0))</f>
      </c>
      <c r="I445" s="13">
        <f>IF(A445="","",G445-H445-N(E445)-N(F445))</f>
      </c>
      <c r="J445" s="14">
        <f>IF(A445="","",MONTH(A445))</f>
      </c>
      <c r="K445" s="14">
        <f>IF(A445="","",YEAR(A445))</f>
      </c>
    </row>
    <row r="446" spans="1:11" x14ac:dyDescent="0.25">
      <c r="A446" s="11"/>
      <c r="B446" s="9"/>
      <c r="C446" s="12"/>
      <c r="D446" s="12"/>
      <c r="E446" s="12"/>
      <c r="F446" s="12"/>
      <c r="G446" s="13">
        <f>IF(A446="","",N(C446)+N(D446))</f>
      </c>
      <c r="H446" s="13">
        <f>IF(A446="","",G446*IFERROR(INDEX(Settings!$B$2:$B$16,MATCH(B446,Settings!$A$2:$A$16,0)),0))</f>
      </c>
      <c r="I446" s="13">
        <f>IF(A446="","",G446-H446-N(E446)-N(F446))</f>
      </c>
      <c r="J446" s="14">
        <f>IF(A446="","",MONTH(A446))</f>
      </c>
      <c r="K446" s="14">
        <f>IF(A446="","",YEAR(A446))</f>
      </c>
    </row>
    <row r="447" spans="1:11" x14ac:dyDescent="0.25">
      <c r="A447" s="11"/>
      <c r="B447" s="9"/>
      <c r="C447" s="12"/>
      <c r="D447" s="12"/>
      <c r="E447" s="12"/>
      <c r="F447" s="12"/>
      <c r="G447" s="13">
        <f>IF(A447="","",N(C447)+N(D447))</f>
      </c>
      <c r="H447" s="13">
        <f>IF(A447="","",G447*IFERROR(INDEX(Settings!$B$2:$B$16,MATCH(B447,Settings!$A$2:$A$16,0)),0))</f>
      </c>
      <c r="I447" s="13">
        <f>IF(A447="","",G447-H447-N(E447)-N(F447))</f>
      </c>
      <c r="J447" s="14">
        <f>IF(A447="","",MONTH(A447))</f>
      </c>
      <c r="K447" s="14">
        <f>IF(A447="","",YEAR(A447))</f>
      </c>
    </row>
    <row r="448" spans="1:11" x14ac:dyDescent="0.25">
      <c r="A448" s="11"/>
      <c r="B448" s="9"/>
      <c r="C448" s="12"/>
      <c r="D448" s="12"/>
      <c r="E448" s="12"/>
      <c r="F448" s="12"/>
      <c r="G448" s="13">
        <f>IF(A448="","",N(C448)+N(D448))</f>
      </c>
      <c r="H448" s="13">
        <f>IF(A448="","",G448*IFERROR(INDEX(Settings!$B$2:$B$16,MATCH(B448,Settings!$A$2:$A$16,0)),0))</f>
      </c>
      <c r="I448" s="13">
        <f>IF(A448="","",G448-H448-N(E448)-N(F448))</f>
      </c>
      <c r="J448" s="14">
        <f>IF(A448="","",MONTH(A448))</f>
      </c>
      <c r="K448" s="14">
        <f>IF(A448="","",YEAR(A448))</f>
      </c>
    </row>
    <row r="449" spans="1:11" x14ac:dyDescent="0.25">
      <c r="A449" s="11"/>
      <c r="B449" s="9"/>
      <c r="C449" s="12"/>
      <c r="D449" s="12"/>
      <c r="E449" s="12"/>
      <c r="F449" s="12"/>
      <c r="G449" s="13">
        <f>IF(A449="","",N(C449)+N(D449))</f>
      </c>
      <c r="H449" s="13">
        <f>IF(A449="","",G449*IFERROR(INDEX(Settings!$B$2:$B$16,MATCH(B449,Settings!$A$2:$A$16,0)),0))</f>
      </c>
      <c r="I449" s="13">
        <f>IF(A449="","",G449-H449-N(E449)-N(F449))</f>
      </c>
      <c r="J449" s="14">
        <f>IF(A449="","",MONTH(A449))</f>
      </c>
      <c r="K449" s="14">
        <f>IF(A449="","",YEAR(A449))</f>
      </c>
    </row>
    <row r="450" spans="1:11" x14ac:dyDescent="0.25">
      <c r="A450" s="11"/>
      <c r="B450" s="9"/>
      <c r="C450" s="12"/>
      <c r="D450" s="12"/>
      <c r="E450" s="12"/>
      <c r="F450" s="12"/>
      <c r="G450" s="13">
        <f>IF(A450="","",N(C450)+N(D450))</f>
      </c>
      <c r="H450" s="13">
        <f>IF(A450="","",G450*IFERROR(INDEX(Settings!$B$2:$B$16,MATCH(B450,Settings!$A$2:$A$16,0)),0))</f>
      </c>
      <c r="I450" s="13">
        <f>IF(A450="","",G450-H450-N(E450)-N(F450))</f>
      </c>
      <c r="J450" s="14">
        <f>IF(A450="","",MONTH(A450))</f>
      </c>
      <c r="K450" s="14">
        <f>IF(A450="","",YEAR(A450))</f>
      </c>
    </row>
    <row r="451" spans="1:11" x14ac:dyDescent="0.25">
      <c r="A451" s="11"/>
      <c r="B451" s="9"/>
      <c r="C451" s="12"/>
      <c r="D451" s="12"/>
      <c r="E451" s="12"/>
      <c r="F451" s="12"/>
      <c r="G451" s="13">
        <f>IF(A451="","",N(C451)+N(D451))</f>
      </c>
      <c r="H451" s="13">
        <f>IF(A451="","",G451*IFERROR(INDEX(Settings!$B$2:$B$16,MATCH(B451,Settings!$A$2:$A$16,0)),0))</f>
      </c>
      <c r="I451" s="13">
        <f>IF(A451="","",G451-H451-N(E451)-N(F451))</f>
      </c>
      <c r="J451" s="14">
        <f>IF(A451="","",MONTH(A451))</f>
      </c>
      <c r="K451" s="14">
        <f>IF(A451="","",YEAR(A451))</f>
      </c>
    </row>
    <row r="452" spans="1:11" x14ac:dyDescent="0.25">
      <c r="A452" s="11"/>
      <c r="B452" s="9"/>
      <c r="C452" s="12"/>
      <c r="D452" s="12"/>
      <c r="E452" s="12"/>
      <c r="F452" s="12"/>
      <c r="G452" s="13">
        <f>IF(A452="","",N(C452)+N(D452))</f>
      </c>
      <c r="H452" s="13">
        <f>IF(A452="","",G452*IFERROR(INDEX(Settings!$B$2:$B$16,MATCH(B452,Settings!$A$2:$A$16,0)),0))</f>
      </c>
      <c r="I452" s="13">
        <f>IF(A452="","",G452-H452-N(E452)-N(F452))</f>
      </c>
      <c r="J452" s="14">
        <f>IF(A452="","",MONTH(A452))</f>
      </c>
      <c r="K452" s="14">
        <f>IF(A452="","",YEAR(A452))</f>
      </c>
    </row>
    <row r="453" spans="1:11" x14ac:dyDescent="0.25">
      <c r="A453" s="11"/>
      <c r="B453" s="9"/>
      <c r="C453" s="12"/>
      <c r="D453" s="12"/>
      <c r="E453" s="12"/>
      <c r="F453" s="12"/>
      <c r="G453" s="13">
        <f>IF(A453="","",N(C453)+N(D453))</f>
      </c>
      <c r="H453" s="13">
        <f>IF(A453="","",G453*IFERROR(INDEX(Settings!$B$2:$B$16,MATCH(B453,Settings!$A$2:$A$16,0)),0))</f>
      </c>
      <c r="I453" s="13">
        <f>IF(A453="","",G453-H453-N(E453)-N(F453))</f>
      </c>
      <c r="J453" s="14">
        <f>IF(A453="","",MONTH(A453))</f>
      </c>
      <c r="K453" s="14">
        <f>IF(A453="","",YEAR(A453))</f>
      </c>
    </row>
    <row r="454" spans="1:11" x14ac:dyDescent="0.25">
      <c r="A454" s="11"/>
      <c r="B454" s="9"/>
      <c r="C454" s="12"/>
      <c r="D454" s="12"/>
      <c r="E454" s="12"/>
      <c r="F454" s="12"/>
      <c r="G454" s="13">
        <f>IF(A454="","",N(C454)+N(D454))</f>
      </c>
      <c r="H454" s="13">
        <f>IF(A454="","",G454*IFERROR(INDEX(Settings!$B$2:$B$16,MATCH(B454,Settings!$A$2:$A$16,0)),0))</f>
      </c>
      <c r="I454" s="13">
        <f>IF(A454="","",G454-H454-N(E454)-N(F454))</f>
      </c>
      <c r="J454" s="14">
        <f>IF(A454="","",MONTH(A454))</f>
      </c>
      <c r="K454" s="14">
        <f>IF(A454="","",YEAR(A454))</f>
      </c>
    </row>
    <row r="455" spans="1:11" x14ac:dyDescent="0.25">
      <c r="A455" s="11"/>
      <c r="B455" s="9"/>
      <c r="C455" s="12"/>
      <c r="D455" s="12"/>
      <c r="E455" s="12"/>
      <c r="F455" s="12"/>
      <c r="G455" s="13">
        <f>IF(A455="","",N(C455)+N(D455))</f>
      </c>
      <c r="H455" s="13">
        <f>IF(A455="","",G455*IFERROR(INDEX(Settings!$B$2:$B$16,MATCH(B455,Settings!$A$2:$A$16,0)),0))</f>
      </c>
      <c r="I455" s="13">
        <f>IF(A455="","",G455-H455-N(E455)-N(F455))</f>
      </c>
      <c r="J455" s="14">
        <f>IF(A455="","",MONTH(A455))</f>
      </c>
      <c r="K455" s="14">
        <f>IF(A455="","",YEAR(A455))</f>
      </c>
    </row>
    <row r="456" spans="1:11" x14ac:dyDescent="0.25">
      <c r="A456" s="11"/>
      <c r="B456" s="9"/>
      <c r="C456" s="12"/>
      <c r="D456" s="12"/>
      <c r="E456" s="12"/>
      <c r="F456" s="12"/>
      <c r="G456" s="13">
        <f>IF(A456="","",N(C456)+N(D456))</f>
      </c>
      <c r="H456" s="13">
        <f>IF(A456="","",G456*IFERROR(INDEX(Settings!$B$2:$B$16,MATCH(B456,Settings!$A$2:$A$16,0)),0))</f>
      </c>
      <c r="I456" s="13">
        <f>IF(A456="","",G456-H456-N(E456)-N(F456))</f>
      </c>
      <c r="J456" s="14">
        <f>IF(A456="","",MONTH(A456))</f>
      </c>
      <c r="K456" s="14">
        <f>IF(A456="","",YEAR(A456))</f>
      </c>
    </row>
    <row r="457" spans="1:11" x14ac:dyDescent="0.25">
      <c r="A457" s="11"/>
      <c r="B457" s="9"/>
      <c r="C457" s="12"/>
      <c r="D457" s="12"/>
      <c r="E457" s="12"/>
      <c r="F457" s="12"/>
      <c r="G457" s="13">
        <f>IF(A457="","",N(C457)+N(D457))</f>
      </c>
      <c r="H457" s="13">
        <f>IF(A457="","",G457*IFERROR(INDEX(Settings!$B$2:$B$16,MATCH(B457,Settings!$A$2:$A$16,0)),0))</f>
      </c>
      <c r="I457" s="13">
        <f>IF(A457="","",G457-H457-N(E457)-N(F457))</f>
      </c>
      <c r="J457" s="14">
        <f>IF(A457="","",MONTH(A457))</f>
      </c>
      <c r="K457" s="14">
        <f>IF(A457="","",YEAR(A457))</f>
      </c>
    </row>
    <row r="458" spans="1:11" x14ac:dyDescent="0.25">
      <c r="A458" s="11"/>
      <c r="B458" s="9"/>
      <c r="C458" s="12"/>
      <c r="D458" s="12"/>
      <c r="E458" s="12"/>
      <c r="F458" s="12"/>
      <c r="G458" s="13">
        <f>IF(A458="","",N(C458)+N(D458))</f>
      </c>
      <c r="H458" s="13">
        <f>IF(A458="","",G458*IFERROR(INDEX(Settings!$B$2:$B$16,MATCH(B458,Settings!$A$2:$A$16,0)),0))</f>
      </c>
      <c r="I458" s="13">
        <f>IF(A458="","",G458-H458-N(E458)-N(F458))</f>
      </c>
      <c r="J458" s="14">
        <f>IF(A458="","",MONTH(A458))</f>
      </c>
      <c r="K458" s="14">
        <f>IF(A458="","",YEAR(A458))</f>
      </c>
    </row>
    <row r="459" spans="1:11" x14ac:dyDescent="0.25">
      <c r="A459" s="11"/>
      <c r="B459" s="9"/>
      <c r="C459" s="12"/>
      <c r="D459" s="12"/>
      <c r="E459" s="12"/>
      <c r="F459" s="12"/>
      <c r="G459" s="13">
        <f>IF(A459="","",N(C459)+N(D459))</f>
      </c>
      <c r="H459" s="13">
        <f>IF(A459="","",G459*IFERROR(INDEX(Settings!$B$2:$B$16,MATCH(B459,Settings!$A$2:$A$16,0)),0))</f>
      </c>
      <c r="I459" s="13">
        <f>IF(A459="","",G459-H459-N(E459)-N(F459))</f>
      </c>
      <c r="J459" s="14">
        <f>IF(A459="","",MONTH(A459))</f>
      </c>
      <c r="K459" s="14">
        <f>IF(A459="","",YEAR(A459))</f>
      </c>
    </row>
    <row r="460" spans="1:11" x14ac:dyDescent="0.25">
      <c r="A460" s="11"/>
      <c r="B460" s="9"/>
      <c r="C460" s="12"/>
      <c r="D460" s="12"/>
      <c r="E460" s="12"/>
      <c r="F460" s="12"/>
      <c r="G460" s="13">
        <f>IF(A460="","",N(C460)+N(D460))</f>
      </c>
      <c r="H460" s="13">
        <f>IF(A460="","",G460*IFERROR(INDEX(Settings!$B$2:$B$16,MATCH(B460,Settings!$A$2:$A$16,0)),0))</f>
      </c>
      <c r="I460" s="13">
        <f>IF(A460="","",G460-H460-N(E460)-N(F460))</f>
      </c>
      <c r="J460" s="14">
        <f>IF(A460="","",MONTH(A460))</f>
      </c>
      <c r="K460" s="14">
        <f>IF(A460="","",YEAR(A460))</f>
      </c>
    </row>
    <row r="461" spans="1:11" x14ac:dyDescent="0.25">
      <c r="A461" s="11"/>
      <c r="B461" s="9"/>
      <c r="C461" s="12"/>
      <c r="D461" s="12"/>
      <c r="E461" s="12"/>
      <c r="F461" s="12"/>
      <c r="G461" s="13">
        <f>IF(A461="","",N(C461)+N(D461))</f>
      </c>
      <c r="H461" s="13">
        <f>IF(A461="","",G461*IFERROR(INDEX(Settings!$B$2:$B$16,MATCH(B461,Settings!$A$2:$A$16,0)),0))</f>
      </c>
      <c r="I461" s="13">
        <f>IF(A461="","",G461-H461-N(E461)-N(F461))</f>
      </c>
      <c r="J461" s="14">
        <f>IF(A461="","",MONTH(A461))</f>
      </c>
      <c r="K461" s="14">
        <f>IF(A461="","",YEAR(A461))</f>
      </c>
    </row>
    <row r="462" spans="1:11" x14ac:dyDescent="0.25">
      <c r="A462" s="11"/>
      <c r="B462" s="9"/>
      <c r="C462" s="12"/>
      <c r="D462" s="12"/>
      <c r="E462" s="12"/>
      <c r="F462" s="12"/>
      <c r="G462" s="13">
        <f>IF(A462="","",N(C462)+N(D462))</f>
      </c>
      <c r="H462" s="13">
        <f>IF(A462="","",G462*IFERROR(INDEX(Settings!$B$2:$B$16,MATCH(B462,Settings!$A$2:$A$16,0)),0))</f>
      </c>
      <c r="I462" s="13">
        <f>IF(A462="","",G462-H462-N(E462)-N(F462))</f>
      </c>
      <c r="J462" s="14">
        <f>IF(A462="","",MONTH(A462))</f>
      </c>
      <c r="K462" s="14">
        <f>IF(A462="","",YEAR(A462))</f>
      </c>
    </row>
    <row r="463" spans="1:11" x14ac:dyDescent="0.25">
      <c r="A463" s="11"/>
      <c r="B463" s="9"/>
      <c r="C463" s="12"/>
      <c r="D463" s="12"/>
      <c r="E463" s="12"/>
      <c r="F463" s="12"/>
      <c r="G463" s="13">
        <f>IF(A463="","",N(C463)+N(D463))</f>
      </c>
      <c r="H463" s="13">
        <f>IF(A463="","",G463*IFERROR(INDEX(Settings!$B$2:$B$16,MATCH(B463,Settings!$A$2:$A$16,0)),0))</f>
      </c>
      <c r="I463" s="13">
        <f>IF(A463="","",G463-H463-N(E463)-N(F463))</f>
      </c>
      <c r="J463" s="14">
        <f>IF(A463="","",MONTH(A463))</f>
      </c>
      <c r="K463" s="14">
        <f>IF(A463="","",YEAR(A463))</f>
      </c>
    </row>
    <row r="464" spans="1:11" x14ac:dyDescent="0.25">
      <c r="A464" s="11"/>
      <c r="B464" s="9"/>
      <c r="C464" s="12"/>
      <c r="D464" s="12"/>
      <c r="E464" s="12"/>
      <c r="F464" s="12"/>
      <c r="G464" s="13">
        <f>IF(A464="","",N(C464)+N(D464))</f>
      </c>
      <c r="H464" s="13">
        <f>IF(A464="","",G464*IFERROR(INDEX(Settings!$B$2:$B$16,MATCH(B464,Settings!$A$2:$A$16,0)),0))</f>
      </c>
      <c r="I464" s="13">
        <f>IF(A464="","",G464-H464-N(E464)-N(F464))</f>
      </c>
      <c r="J464" s="14">
        <f>IF(A464="","",MONTH(A464))</f>
      </c>
      <c r="K464" s="14">
        <f>IF(A464="","",YEAR(A464))</f>
      </c>
    </row>
    <row r="465" spans="1:11" x14ac:dyDescent="0.25">
      <c r="A465" s="11"/>
      <c r="B465" s="9"/>
      <c r="C465" s="12"/>
      <c r="D465" s="12"/>
      <c r="E465" s="12"/>
      <c r="F465" s="12"/>
      <c r="G465" s="13">
        <f>IF(A465="","",N(C465)+N(D465))</f>
      </c>
      <c r="H465" s="13">
        <f>IF(A465="","",G465*IFERROR(INDEX(Settings!$B$2:$B$16,MATCH(B465,Settings!$A$2:$A$16,0)),0))</f>
      </c>
      <c r="I465" s="13">
        <f>IF(A465="","",G465-H465-N(E465)-N(F465))</f>
      </c>
      <c r="J465" s="14">
        <f>IF(A465="","",MONTH(A465))</f>
      </c>
      <c r="K465" s="14">
        <f>IF(A465="","",YEAR(A465))</f>
      </c>
    </row>
    <row r="466" spans="1:11" x14ac:dyDescent="0.25">
      <c r="A466" s="11"/>
      <c r="B466" s="9"/>
      <c r="C466" s="12"/>
      <c r="D466" s="12"/>
      <c r="E466" s="12"/>
      <c r="F466" s="12"/>
      <c r="G466" s="13">
        <f>IF(A466="","",N(C466)+N(D466))</f>
      </c>
      <c r="H466" s="13">
        <f>IF(A466="","",G466*IFERROR(INDEX(Settings!$B$2:$B$16,MATCH(B466,Settings!$A$2:$A$16,0)),0))</f>
      </c>
      <c r="I466" s="13">
        <f>IF(A466="","",G466-H466-N(E466)-N(F466))</f>
      </c>
      <c r="J466" s="14">
        <f>IF(A466="","",MONTH(A466))</f>
      </c>
      <c r="K466" s="14">
        <f>IF(A466="","",YEAR(A466))</f>
      </c>
    </row>
    <row r="467" spans="1:11" x14ac:dyDescent="0.25">
      <c r="A467" s="11"/>
      <c r="B467" s="9"/>
      <c r="C467" s="12"/>
      <c r="D467" s="12"/>
      <c r="E467" s="12"/>
      <c r="F467" s="12"/>
      <c r="G467" s="13">
        <f>IF(A467="","",N(C467)+N(D467))</f>
      </c>
      <c r="H467" s="13">
        <f>IF(A467="","",G467*IFERROR(INDEX(Settings!$B$2:$B$16,MATCH(B467,Settings!$A$2:$A$16,0)),0))</f>
      </c>
      <c r="I467" s="13">
        <f>IF(A467="","",G467-H467-N(E467)-N(F467))</f>
      </c>
      <c r="J467" s="14">
        <f>IF(A467="","",MONTH(A467))</f>
      </c>
      <c r="K467" s="14">
        <f>IF(A467="","",YEAR(A467))</f>
      </c>
    </row>
    <row r="468" spans="1:11" x14ac:dyDescent="0.25">
      <c r="A468" s="11"/>
      <c r="B468" s="9"/>
      <c r="C468" s="12"/>
      <c r="D468" s="12"/>
      <c r="E468" s="12"/>
      <c r="F468" s="12"/>
      <c r="G468" s="13">
        <f>IF(A468="","",N(C468)+N(D468))</f>
      </c>
      <c r="H468" s="13">
        <f>IF(A468="","",G468*IFERROR(INDEX(Settings!$B$2:$B$16,MATCH(B468,Settings!$A$2:$A$16,0)),0))</f>
      </c>
      <c r="I468" s="13">
        <f>IF(A468="","",G468-H468-N(E468)-N(F468))</f>
      </c>
      <c r="J468" s="14">
        <f>IF(A468="","",MONTH(A468))</f>
      </c>
      <c r="K468" s="14">
        <f>IF(A468="","",YEAR(A468))</f>
      </c>
    </row>
    <row r="469" spans="1:11" x14ac:dyDescent="0.25">
      <c r="A469" s="11"/>
      <c r="B469" s="9"/>
      <c r="C469" s="12"/>
      <c r="D469" s="12"/>
      <c r="E469" s="12"/>
      <c r="F469" s="12"/>
      <c r="G469" s="13">
        <f>IF(A469="","",N(C469)+N(D469))</f>
      </c>
      <c r="H469" s="13">
        <f>IF(A469="","",G469*IFERROR(INDEX(Settings!$B$2:$B$16,MATCH(B469,Settings!$A$2:$A$16,0)),0))</f>
      </c>
      <c r="I469" s="13">
        <f>IF(A469="","",G469-H469-N(E469)-N(F469))</f>
      </c>
      <c r="J469" s="14">
        <f>IF(A469="","",MONTH(A469))</f>
      </c>
      <c r="K469" s="14">
        <f>IF(A469="","",YEAR(A469))</f>
      </c>
    </row>
    <row r="470" spans="1:11" x14ac:dyDescent="0.25">
      <c r="A470" s="11"/>
      <c r="B470" s="9"/>
      <c r="C470" s="12"/>
      <c r="D470" s="12"/>
      <c r="E470" s="12"/>
      <c r="F470" s="12"/>
      <c r="G470" s="13">
        <f>IF(A470="","",N(C470)+N(D470))</f>
      </c>
      <c r="H470" s="13">
        <f>IF(A470="","",G470*IFERROR(INDEX(Settings!$B$2:$B$16,MATCH(B470,Settings!$A$2:$A$16,0)),0))</f>
      </c>
      <c r="I470" s="13">
        <f>IF(A470="","",G470-H470-N(E470)-N(F470))</f>
      </c>
      <c r="J470" s="14">
        <f>IF(A470="","",MONTH(A470))</f>
      </c>
      <c r="K470" s="14">
        <f>IF(A470="","",YEAR(A470))</f>
      </c>
    </row>
    <row r="471" spans="1:11" x14ac:dyDescent="0.25">
      <c r="A471" s="11"/>
      <c r="B471" s="9"/>
      <c r="C471" s="12"/>
      <c r="D471" s="12"/>
      <c r="E471" s="12"/>
      <c r="F471" s="12"/>
      <c r="G471" s="13">
        <f>IF(A471="","",N(C471)+N(D471))</f>
      </c>
      <c r="H471" s="13">
        <f>IF(A471="","",G471*IFERROR(INDEX(Settings!$B$2:$B$16,MATCH(B471,Settings!$A$2:$A$16,0)),0))</f>
      </c>
      <c r="I471" s="13">
        <f>IF(A471="","",G471-H471-N(E471)-N(F471))</f>
      </c>
      <c r="J471" s="14">
        <f>IF(A471="","",MONTH(A471))</f>
      </c>
      <c r="K471" s="14">
        <f>IF(A471="","",YEAR(A471))</f>
      </c>
    </row>
    <row r="472" spans="1:11" x14ac:dyDescent="0.25">
      <c r="A472" s="11"/>
      <c r="B472" s="9"/>
      <c r="C472" s="12"/>
      <c r="D472" s="12"/>
      <c r="E472" s="12"/>
      <c r="F472" s="12"/>
      <c r="G472" s="13">
        <f>IF(A472="","",N(C472)+N(D472))</f>
      </c>
      <c r="H472" s="13">
        <f>IF(A472="","",G472*IFERROR(INDEX(Settings!$B$2:$B$16,MATCH(B472,Settings!$A$2:$A$16,0)),0))</f>
      </c>
      <c r="I472" s="13">
        <f>IF(A472="","",G472-H472-N(E472)-N(F472))</f>
      </c>
      <c r="J472" s="14">
        <f>IF(A472="","",MONTH(A472))</f>
      </c>
      <c r="K472" s="14">
        <f>IF(A472="","",YEAR(A472))</f>
      </c>
    </row>
    <row r="473" spans="1:11" x14ac:dyDescent="0.25">
      <c r="A473" s="11"/>
      <c r="B473" s="9"/>
      <c r="C473" s="12"/>
      <c r="D473" s="12"/>
      <c r="E473" s="12"/>
      <c r="F473" s="12"/>
      <c r="G473" s="13">
        <f>IF(A473="","",N(C473)+N(D473))</f>
      </c>
      <c r="H473" s="13">
        <f>IF(A473="","",G473*IFERROR(INDEX(Settings!$B$2:$B$16,MATCH(B473,Settings!$A$2:$A$16,0)),0))</f>
      </c>
      <c r="I473" s="13">
        <f>IF(A473="","",G473-H473-N(E473)-N(F473))</f>
      </c>
      <c r="J473" s="14">
        <f>IF(A473="","",MONTH(A473))</f>
      </c>
      <c r="K473" s="14">
        <f>IF(A473="","",YEAR(A473))</f>
      </c>
    </row>
    <row r="474" spans="1:11" x14ac:dyDescent="0.25">
      <c r="A474" s="11"/>
      <c r="B474" s="9"/>
      <c r="C474" s="12"/>
      <c r="D474" s="12"/>
      <c r="E474" s="12"/>
      <c r="F474" s="12"/>
      <c r="G474" s="13">
        <f>IF(A474="","",N(C474)+N(D474))</f>
      </c>
      <c r="H474" s="13">
        <f>IF(A474="","",G474*IFERROR(INDEX(Settings!$B$2:$B$16,MATCH(B474,Settings!$A$2:$A$16,0)),0))</f>
      </c>
      <c r="I474" s="13">
        <f>IF(A474="","",G474-H474-N(E474)-N(F474))</f>
      </c>
      <c r="J474" s="14">
        <f>IF(A474="","",MONTH(A474))</f>
      </c>
      <c r="K474" s="14">
        <f>IF(A474="","",YEAR(A474))</f>
      </c>
    </row>
    <row r="475" spans="1:11" x14ac:dyDescent="0.25">
      <c r="A475" s="11"/>
      <c r="B475" s="9"/>
      <c r="C475" s="12"/>
      <c r="D475" s="12"/>
      <c r="E475" s="12"/>
      <c r="F475" s="12"/>
      <c r="G475" s="13">
        <f>IF(A475="","",N(C475)+N(D475))</f>
      </c>
      <c r="H475" s="13">
        <f>IF(A475="","",G475*IFERROR(INDEX(Settings!$B$2:$B$16,MATCH(B475,Settings!$A$2:$A$16,0)),0))</f>
      </c>
      <c r="I475" s="13">
        <f>IF(A475="","",G475-H475-N(E475)-N(F475))</f>
      </c>
      <c r="J475" s="14">
        <f>IF(A475="","",MONTH(A475))</f>
      </c>
      <c r="K475" s="14">
        <f>IF(A475="","",YEAR(A475))</f>
      </c>
    </row>
    <row r="476" spans="1:11" x14ac:dyDescent="0.25">
      <c r="A476" s="11"/>
      <c r="B476" s="9"/>
      <c r="C476" s="12"/>
      <c r="D476" s="12"/>
      <c r="E476" s="12"/>
      <c r="F476" s="12"/>
      <c r="G476" s="13">
        <f>IF(A476="","",N(C476)+N(D476))</f>
      </c>
      <c r="H476" s="13">
        <f>IF(A476="","",G476*IFERROR(INDEX(Settings!$B$2:$B$16,MATCH(B476,Settings!$A$2:$A$16,0)),0))</f>
      </c>
      <c r="I476" s="13">
        <f>IF(A476="","",G476-H476-N(E476)-N(F476))</f>
      </c>
      <c r="J476" s="14">
        <f>IF(A476="","",MONTH(A476))</f>
      </c>
      <c r="K476" s="14">
        <f>IF(A476="","",YEAR(A476))</f>
      </c>
    </row>
    <row r="477" spans="1:11" x14ac:dyDescent="0.25">
      <c r="A477" s="11"/>
      <c r="B477" s="9"/>
      <c r="C477" s="12"/>
      <c r="D477" s="12"/>
      <c r="E477" s="12"/>
      <c r="F477" s="12"/>
      <c r="G477" s="13">
        <f>IF(A477="","",N(C477)+N(D477))</f>
      </c>
      <c r="H477" s="13">
        <f>IF(A477="","",G477*IFERROR(INDEX(Settings!$B$2:$B$16,MATCH(B477,Settings!$A$2:$A$16,0)),0))</f>
      </c>
      <c r="I477" s="13">
        <f>IF(A477="","",G477-H477-N(E477)-N(F477))</f>
      </c>
      <c r="J477" s="14">
        <f>IF(A477="","",MONTH(A477))</f>
      </c>
      <c r="K477" s="14">
        <f>IF(A477="","",YEAR(A477))</f>
      </c>
    </row>
    <row r="478" spans="1:11" x14ac:dyDescent="0.25">
      <c r="A478" s="11"/>
      <c r="B478" s="9"/>
      <c r="C478" s="12"/>
      <c r="D478" s="12"/>
      <c r="E478" s="12"/>
      <c r="F478" s="12"/>
      <c r="G478" s="13">
        <f>IF(A478="","",N(C478)+N(D478))</f>
      </c>
      <c r="H478" s="13">
        <f>IF(A478="","",G478*IFERROR(INDEX(Settings!$B$2:$B$16,MATCH(B478,Settings!$A$2:$A$16,0)),0))</f>
      </c>
      <c r="I478" s="13">
        <f>IF(A478="","",G478-H478-N(E478)-N(F478))</f>
      </c>
      <c r="J478" s="14">
        <f>IF(A478="","",MONTH(A478))</f>
      </c>
      <c r="K478" s="14">
        <f>IF(A478="","",YEAR(A478))</f>
      </c>
    </row>
    <row r="479" spans="1:11" x14ac:dyDescent="0.25">
      <c r="A479" s="11"/>
      <c r="B479" s="9"/>
      <c r="C479" s="12"/>
      <c r="D479" s="12"/>
      <c r="E479" s="12"/>
      <c r="F479" s="12"/>
      <c r="G479" s="13">
        <f>IF(A479="","",N(C479)+N(D479))</f>
      </c>
      <c r="H479" s="13">
        <f>IF(A479="","",G479*IFERROR(INDEX(Settings!$B$2:$B$16,MATCH(B479,Settings!$A$2:$A$16,0)),0))</f>
      </c>
      <c r="I479" s="13">
        <f>IF(A479="","",G479-H479-N(E479)-N(F479))</f>
      </c>
      <c r="J479" s="14">
        <f>IF(A479="","",MONTH(A479))</f>
      </c>
      <c r="K479" s="14">
        <f>IF(A479="","",YEAR(A479))</f>
      </c>
    </row>
    <row r="480" spans="1:11" x14ac:dyDescent="0.25">
      <c r="A480" s="11"/>
      <c r="B480" s="9"/>
      <c r="C480" s="12"/>
      <c r="D480" s="12"/>
      <c r="E480" s="12"/>
      <c r="F480" s="12"/>
      <c r="G480" s="13">
        <f>IF(A480="","",N(C480)+N(D480))</f>
      </c>
      <c r="H480" s="13">
        <f>IF(A480="","",G480*IFERROR(INDEX(Settings!$B$2:$B$16,MATCH(B480,Settings!$A$2:$A$16,0)),0))</f>
      </c>
      <c r="I480" s="13">
        <f>IF(A480="","",G480-H480-N(E480)-N(F480))</f>
      </c>
      <c r="J480" s="14">
        <f>IF(A480="","",MONTH(A480))</f>
      </c>
      <c r="K480" s="14">
        <f>IF(A480="","",YEAR(A480))</f>
      </c>
    </row>
    <row r="481" spans="1:11" x14ac:dyDescent="0.25">
      <c r="A481" s="11"/>
      <c r="B481" s="9"/>
      <c r="C481" s="12"/>
      <c r="D481" s="12"/>
      <c r="E481" s="12"/>
      <c r="F481" s="12"/>
      <c r="G481" s="13">
        <f>IF(A481="","",N(C481)+N(D481))</f>
      </c>
      <c r="H481" s="13">
        <f>IF(A481="","",G481*IFERROR(INDEX(Settings!$B$2:$B$16,MATCH(B481,Settings!$A$2:$A$16,0)),0))</f>
      </c>
      <c r="I481" s="13">
        <f>IF(A481="","",G481-H481-N(E481)-N(F481))</f>
      </c>
      <c r="J481" s="14">
        <f>IF(A481="","",MONTH(A481))</f>
      </c>
      <c r="K481" s="14">
        <f>IF(A481="","",YEAR(A481))</f>
      </c>
    </row>
    <row r="482" spans="1:11" x14ac:dyDescent="0.25">
      <c r="A482" s="11"/>
      <c r="B482" s="9"/>
      <c r="C482" s="12"/>
      <c r="D482" s="12"/>
      <c r="E482" s="12"/>
      <c r="F482" s="12"/>
      <c r="G482" s="13">
        <f>IF(A482="","",N(C482)+N(D482))</f>
      </c>
      <c r="H482" s="13">
        <f>IF(A482="","",G482*IFERROR(INDEX(Settings!$B$2:$B$16,MATCH(B482,Settings!$A$2:$A$16,0)),0))</f>
      </c>
      <c r="I482" s="13">
        <f>IF(A482="","",G482-H482-N(E482)-N(F482))</f>
      </c>
      <c r="J482" s="14">
        <f>IF(A482="","",MONTH(A482))</f>
      </c>
      <c r="K482" s="14">
        <f>IF(A482="","",YEAR(A482))</f>
      </c>
    </row>
    <row r="483" spans="1:11" x14ac:dyDescent="0.25">
      <c r="A483" s="11"/>
      <c r="B483" s="9"/>
      <c r="C483" s="12"/>
      <c r="D483" s="12"/>
      <c r="E483" s="12"/>
      <c r="F483" s="12"/>
      <c r="G483" s="13">
        <f>IF(A483="","",N(C483)+N(D483))</f>
      </c>
      <c r="H483" s="13">
        <f>IF(A483="","",G483*IFERROR(INDEX(Settings!$B$2:$B$16,MATCH(B483,Settings!$A$2:$A$16,0)),0))</f>
      </c>
      <c r="I483" s="13">
        <f>IF(A483="","",G483-H483-N(E483)-N(F483))</f>
      </c>
      <c r="J483" s="14">
        <f>IF(A483="","",MONTH(A483))</f>
      </c>
      <c r="K483" s="14">
        <f>IF(A483="","",YEAR(A483))</f>
      </c>
    </row>
    <row r="484" spans="1:11" x14ac:dyDescent="0.25">
      <c r="A484" s="11"/>
      <c r="B484" s="9"/>
      <c r="C484" s="12"/>
      <c r="D484" s="12"/>
      <c r="E484" s="12"/>
      <c r="F484" s="12"/>
      <c r="G484" s="13">
        <f>IF(A484="","",N(C484)+N(D484))</f>
      </c>
      <c r="H484" s="13">
        <f>IF(A484="","",G484*IFERROR(INDEX(Settings!$B$2:$B$16,MATCH(B484,Settings!$A$2:$A$16,0)),0))</f>
      </c>
      <c r="I484" s="13">
        <f>IF(A484="","",G484-H484-N(E484)-N(F484))</f>
      </c>
      <c r="J484" s="14">
        <f>IF(A484="","",MONTH(A484))</f>
      </c>
      <c r="K484" s="14">
        <f>IF(A484="","",YEAR(A484))</f>
      </c>
    </row>
    <row r="485" spans="1:11" x14ac:dyDescent="0.25">
      <c r="A485" s="11"/>
      <c r="B485" s="9"/>
      <c r="C485" s="12"/>
      <c r="D485" s="12"/>
      <c r="E485" s="12"/>
      <c r="F485" s="12"/>
      <c r="G485" s="13">
        <f>IF(A485="","",N(C485)+N(D485))</f>
      </c>
      <c r="H485" s="13">
        <f>IF(A485="","",G485*IFERROR(INDEX(Settings!$B$2:$B$16,MATCH(B485,Settings!$A$2:$A$16,0)),0))</f>
      </c>
      <c r="I485" s="13">
        <f>IF(A485="","",G485-H485-N(E485)-N(F485))</f>
      </c>
      <c r="J485" s="14">
        <f>IF(A485="","",MONTH(A485))</f>
      </c>
      <c r="K485" s="14">
        <f>IF(A485="","",YEAR(A485))</f>
      </c>
    </row>
    <row r="486" spans="1:11" x14ac:dyDescent="0.25">
      <c r="A486" s="11"/>
      <c r="B486" s="9"/>
      <c r="C486" s="12"/>
      <c r="D486" s="12"/>
      <c r="E486" s="12"/>
      <c r="F486" s="12"/>
      <c r="G486" s="13">
        <f>IF(A486="","",N(C486)+N(D486))</f>
      </c>
      <c r="H486" s="13">
        <f>IF(A486="","",G486*IFERROR(INDEX(Settings!$B$2:$B$16,MATCH(B486,Settings!$A$2:$A$16,0)),0))</f>
      </c>
      <c r="I486" s="13">
        <f>IF(A486="","",G486-H486-N(E486)-N(F486))</f>
      </c>
      <c r="J486" s="14">
        <f>IF(A486="","",MONTH(A486))</f>
      </c>
      <c r="K486" s="14">
        <f>IF(A486="","",YEAR(A486))</f>
      </c>
    </row>
    <row r="487" spans="1:11" x14ac:dyDescent="0.25">
      <c r="A487" s="11"/>
      <c r="B487" s="9"/>
      <c r="C487" s="12"/>
      <c r="D487" s="12"/>
      <c r="E487" s="12"/>
      <c r="F487" s="12"/>
      <c r="G487" s="13">
        <f>IF(A487="","",N(C487)+N(D487))</f>
      </c>
      <c r="H487" s="13">
        <f>IF(A487="","",G487*IFERROR(INDEX(Settings!$B$2:$B$16,MATCH(B487,Settings!$A$2:$A$16,0)),0))</f>
      </c>
      <c r="I487" s="13">
        <f>IF(A487="","",G487-H487-N(E487)-N(F487))</f>
      </c>
      <c r="J487" s="14">
        <f>IF(A487="","",MONTH(A487))</f>
      </c>
      <c r="K487" s="14">
        <f>IF(A487="","",YEAR(A487))</f>
      </c>
    </row>
    <row r="488" spans="1:11" x14ac:dyDescent="0.25">
      <c r="A488" s="11"/>
      <c r="B488" s="9"/>
      <c r="C488" s="12"/>
      <c r="D488" s="12"/>
      <c r="E488" s="12"/>
      <c r="F488" s="12"/>
      <c r="G488" s="13">
        <f>IF(A488="","",N(C488)+N(D488))</f>
      </c>
      <c r="H488" s="13">
        <f>IF(A488="","",G488*IFERROR(INDEX(Settings!$B$2:$B$16,MATCH(B488,Settings!$A$2:$A$16,0)),0))</f>
      </c>
      <c r="I488" s="13">
        <f>IF(A488="","",G488-H488-N(E488)-N(F488))</f>
      </c>
      <c r="J488" s="14">
        <f>IF(A488="","",MONTH(A488))</f>
      </c>
      <c r="K488" s="14">
        <f>IF(A488="","",YEAR(A488))</f>
      </c>
    </row>
    <row r="489" spans="1:11" x14ac:dyDescent="0.25">
      <c r="A489" s="11"/>
      <c r="B489" s="9"/>
      <c r="C489" s="12"/>
      <c r="D489" s="12"/>
      <c r="E489" s="12"/>
      <c r="F489" s="12"/>
      <c r="G489" s="13">
        <f>IF(A489="","",N(C489)+N(D489))</f>
      </c>
      <c r="H489" s="13">
        <f>IF(A489="","",G489*IFERROR(INDEX(Settings!$B$2:$B$16,MATCH(B489,Settings!$A$2:$A$16,0)),0))</f>
      </c>
      <c r="I489" s="13">
        <f>IF(A489="","",G489-H489-N(E489)-N(F489))</f>
      </c>
      <c r="J489" s="14">
        <f>IF(A489="","",MONTH(A489))</f>
      </c>
      <c r="K489" s="14">
        <f>IF(A489="","",YEAR(A489))</f>
      </c>
    </row>
    <row r="490" spans="1:11" x14ac:dyDescent="0.25">
      <c r="A490" s="11"/>
      <c r="B490" s="9"/>
      <c r="C490" s="12"/>
      <c r="D490" s="12"/>
      <c r="E490" s="12"/>
      <c r="F490" s="12"/>
      <c r="G490" s="13">
        <f>IF(A490="","",N(C490)+N(D490))</f>
      </c>
      <c r="H490" s="13">
        <f>IF(A490="","",G490*IFERROR(INDEX(Settings!$B$2:$B$16,MATCH(B490,Settings!$A$2:$A$16,0)),0))</f>
      </c>
      <c r="I490" s="13">
        <f>IF(A490="","",G490-H490-N(E490)-N(F490))</f>
      </c>
      <c r="J490" s="14">
        <f>IF(A490="","",MONTH(A490))</f>
      </c>
      <c r="K490" s="14">
        <f>IF(A490="","",YEAR(A490))</f>
      </c>
    </row>
    <row r="491" spans="1:11" x14ac:dyDescent="0.25">
      <c r="A491" s="11"/>
      <c r="B491" s="9"/>
      <c r="C491" s="12"/>
      <c r="D491" s="12"/>
      <c r="E491" s="12"/>
      <c r="F491" s="12"/>
      <c r="G491" s="13">
        <f>IF(A491="","",N(C491)+N(D491))</f>
      </c>
      <c r="H491" s="13">
        <f>IF(A491="","",G491*IFERROR(INDEX(Settings!$B$2:$B$16,MATCH(B491,Settings!$A$2:$A$16,0)),0))</f>
      </c>
      <c r="I491" s="13">
        <f>IF(A491="","",G491-H491-N(E491)-N(F491))</f>
      </c>
      <c r="J491" s="14">
        <f>IF(A491="","",MONTH(A491))</f>
      </c>
      <c r="K491" s="14">
        <f>IF(A491="","",YEAR(A491))</f>
      </c>
    </row>
    <row r="492" spans="1:11" x14ac:dyDescent="0.25">
      <c r="A492" s="11"/>
      <c r="B492" s="9"/>
      <c r="C492" s="12"/>
      <c r="D492" s="12"/>
      <c r="E492" s="12"/>
      <c r="F492" s="12"/>
      <c r="G492" s="13">
        <f>IF(A492="","",N(C492)+N(D492))</f>
      </c>
      <c r="H492" s="13">
        <f>IF(A492="","",G492*IFERROR(INDEX(Settings!$B$2:$B$16,MATCH(B492,Settings!$A$2:$A$16,0)),0))</f>
      </c>
      <c r="I492" s="13">
        <f>IF(A492="","",G492-H492-N(E492)-N(F492))</f>
      </c>
      <c r="J492" s="14">
        <f>IF(A492="","",MONTH(A492))</f>
      </c>
      <c r="K492" s="14">
        <f>IF(A492="","",YEAR(A492))</f>
      </c>
    </row>
    <row r="493" spans="1:11" x14ac:dyDescent="0.25">
      <c r="A493" s="11"/>
      <c r="B493" s="9"/>
      <c r="C493" s="12"/>
      <c r="D493" s="12"/>
      <c r="E493" s="12"/>
      <c r="F493" s="12"/>
      <c r="G493" s="13">
        <f>IF(A493="","",N(C493)+N(D493))</f>
      </c>
      <c r="H493" s="13">
        <f>IF(A493="","",G493*IFERROR(INDEX(Settings!$B$2:$B$16,MATCH(B493,Settings!$A$2:$A$16,0)),0))</f>
      </c>
      <c r="I493" s="13">
        <f>IF(A493="","",G493-H493-N(E493)-N(F493))</f>
      </c>
      <c r="J493" s="14">
        <f>IF(A493="","",MONTH(A493))</f>
      </c>
      <c r="K493" s="14">
        <f>IF(A493="","",YEAR(A493))</f>
      </c>
    </row>
    <row r="494" spans="1:11" x14ac:dyDescent="0.25">
      <c r="A494" s="11"/>
      <c r="B494" s="9"/>
      <c r="C494" s="12"/>
      <c r="D494" s="12"/>
      <c r="E494" s="12"/>
      <c r="F494" s="12"/>
      <c r="G494" s="13">
        <f>IF(A494="","",N(C494)+N(D494))</f>
      </c>
      <c r="H494" s="13">
        <f>IF(A494="","",G494*IFERROR(INDEX(Settings!$B$2:$B$16,MATCH(B494,Settings!$A$2:$A$16,0)),0))</f>
      </c>
      <c r="I494" s="13">
        <f>IF(A494="","",G494-H494-N(E494)-N(F494))</f>
      </c>
      <c r="J494" s="14">
        <f>IF(A494="","",MONTH(A494))</f>
      </c>
      <c r="K494" s="14">
        <f>IF(A494="","",YEAR(A494))</f>
      </c>
    </row>
    <row r="495" spans="1:11" x14ac:dyDescent="0.25">
      <c r="A495" s="11"/>
      <c r="B495" s="9"/>
      <c r="C495" s="12"/>
      <c r="D495" s="12"/>
      <c r="E495" s="12"/>
      <c r="F495" s="12"/>
      <c r="G495" s="13">
        <f>IF(A495="","",N(C495)+N(D495))</f>
      </c>
      <c r="H495" s="13">
        <f>IF(A495="","",G495*IFERROR(INDEX(Settings!$B$2:$B$16,MATCH(B495,Settings!$A$2:$A$16,0)),0))</f>
      </c>
      <c r="I495" s="13">
        <f>IF(A495="","",G495-H495-N(E495)-N(F495))</f>
      </c>
      <c r="J495" s="14">
        <f>IF(A495="","",MONTH(A495))</f>
      </c>
      <c r="K495" s="14">
        <f>IF(A495="","",YEAR(A495))</f>
      </c>
    </row>
    <row r="496" spans="1:11" x14ac:dyDescent="0.25">
      <c r="A496" s="11"/>
      <c r="B496" s="9"/>
      <c r="C496" s="12"/>
      <c r="D496" s="12"/>
      <c r="E496" s="12"/>
      <c r="F496" s="12"/>
      <c r="G496" s="13">
        <f>IF(A496="","",N(C496)+N(D496))</f>
      </c>
      <c r="H496" s="13">
        <f>IF(A496="","",G496*IFERROR(INDEX(Settings!$B$2:$B$16,MATCH(B496,Settings!$A$2:$A$16,0)),0))</f>
      </c>
      <c r="I496" s="13">
        <f>IF(A496="","",G496-H496-N(E496)-N(F496))</f>
      </c>
      <c r="J496" s="14">
        <f>IF(A496="","",MONTH(A496))</f>
      </c>
      <c r="K496" s="14">
        <f>IF(A496="","",YEAR(A496))</f>
      </c>
    </row>
    <row r="497" spans="1:11" x14ac:dyDescent="0.25">
      <c r="A497" s="11"/>
      <c r="B497" s="9"/>
      <c r="C497" s="12"/>
      <c r="D497" s="12"/>
      <c r="E497" s="12"/>
      <c r="F497" s="12"/>
      <c r="G497" s="13">
        <f>IF(A497="","",N(C497)+N(D497))</f>
      </c>
      <c r="H497" s="13">
        <f>IF(A497="","",G497*IFERROR(INDEX(Settings!$B$2:$B$16,MATCH(B497,Settings!$A$2:$A$16,0)),0))</f>
      </c>
      <c r="I497" s="13">
        <f>IF(A497="","",G497-H497-N(E497)-N(F497))</f>
      </c>
      <c r="J497" s="14">
        <f>IF(A497="","",MONTH(A497))</f>
      </c>
      <c r="K497" s="14">
        <f>IF(A497="","",YEAR(A497))</f>
      </c>
    </row>
    <row r="498" spans="1:11" x14ac:dyDescent="0.25">
      <c r="A498" s="11"/>
      <c r="B498" s="9"/>
      <c r="C498" s="12"/>
      <c r="D498" s="12"/>
      <c r="E498" s="12"/>
      <c r="F498" s="12"/>
      <c r="G498" s="13">
        <f>IF(A498="","",N(C498)+N(D498))</f>
      </c>
      <c r="H498" s="13">
        <f>IF(A498="","",G498*IFERROR(INDEX(Settings!$B$2:$B$16,MATCH(B498,Settings!$A$2:$A$16,0)),0))</f>
      </c>
      <c r="I498" s="13">
        <f>IF(A498="","",G498-H498-N(E498)-N(F498))</f>
      </c>
      <c r="J498" s="14">
        <f>IF(A498="","",MONTH(A498))</f>
      </c>
      <c r="K498" s="14">
        <f>IF(A498="","",YEAR(A498))</f>
      </c>
    </row>
    <row r="499" spans="1:11" x14ac:dyDescent="0.25">
      <c r="A499" s="11"/>
      <c r="B499" s="9"/>
      <c r="C499" s="12"/>
      <c r="D499" s="12"/>
      <c r="E499" s="12"/>
      <c r="F499" s="12"/>
      <c r="G499" s="13">
        <f>IF(A499="","",N(C499)+N(D499))</f>
      </c>
      <c r="H499" s="13">
        <f>IF(A499="","",G499*IFERROR(INDEX(Settings!$B$2:$B$16,MATCH(B499,Settings!$A$2:$A$16,0)),0))</f>
      </c>
      <c r="I499" s="13">
        <f>IF(A499="","",G499-H499-N(E499)-N(F499))</f>
      </c>
      <c r="J499" s="14">
        <f>IF(A499="","",MONTH(A499))</f>
      </c>
      <c r="K499" s="14">
        <f>IF(A499="","",YEAR(A499))</f>
      </c>
    </row>
    <row r="500" spans="1:11" x14ac:dyDescent="0.25">
      <c r="A500" s="11"/>
      <c r="B500" s="9"/>
      <c r="C500" s="12"/>
      <c r="D500" s="12"/>
      <c r="E500" s="12"/>
      <c r="F500" s="12"/>
      <c r="G500" s="13">
        <f>IF(A500="","",N(C500)+N(D500))</f>
      </c>
      <c r="H500" s="13">
        <f>IF(A500="","",G500*IFERROR(INDEX(Settings!$B$2:$B$16,MATCH(B500,Settings!$A$2:$A$16,0)),0))</f>
      </c>
      <c r="I500" s="13">
        <f>IF(A500="","",G500-H500-N(E500)-N(F500))</f>
      </c>
      <c r="J500" s="14">
        <f>IF(A500="","",MONTH(A500))</f>
      </c>
      <c r="K500" s="14">
        <f>IF(A500="","",YEAR(A500))</f>
      </c>
    </row>
    <row r="501" spans="1:11" x14ac:dyDescent="0.25">
      <c r="A501" s="11"/>
      <c r="B501" s="9"/>
      <c r="C501" s="12"/>
      <c r="D501" s="12"/>
      <c r="E501" s="12"/>
      <c r="F501" s="12"/>
      <c r="G501" s="13">
        <f>IF(A501="","",N(C501)+N(D501))</f>
      </c>
      <c r="H501" s="13">
        <f>IF(A501="","",G501*IFERROR(INDEX(Settings!$B$2:$B$16,MATCH(B501,Settings!$A$2:$A$16,0)),0))</f>
      </c>
      <c r="I501" s="13">
        <f>IF(A501="","",G501-H501-N(E501)-N(F501))</f>
      </c>
      <c r="J501" s="14">
        <f>IF(A501="","",MONTH(A501))</f>
      </c>
      <c r="K501" s="14">
        <f>IF(A501="","",YEAR(A501))</f>
      </c>
    </row>
  </sheetData>
  <dataValidations count="6">
    <dataValidation type="date" operator="greaterThan" allowBlank="1" showErrorMessage="1" error="Enter a date, e.g. 2026-03-14." sqref="A10:A501">
      <formula1>36526</formula1>
    </dataValidation>
    <dataValidation type="date" operator="greaterThan" allowBlank="1" showErrorMessage="1" error="Enter a date, e.g. 2026-03-14." sqref="A2:A501">
      <formula1>36526</formula1>
    </dataValidation>
    <dataValidation type="list" allowBlank="1" showErrorMessage="1" errorTitle="Pick from the list" error="Choose a value from the drop-down (edit the lists on the Settings tab)." sqref="B10:B501">
      <formula1>Settings!$A$2:$A$16</formula1>
    </dataValidation>
    <dataValidation type="list" allowBlank="1" showErrorMessage="1" errorTitle="Pick from the list" error="Choose a value from the drop-down (edit the lists on the Settings tab)." sqref="B2:B501">
      <formula1>Settings!$A$2:$A$16</formula1>
    </dataValidation>
    <dataValidation type="decimal" operator="greaterThanOrEqual" allowBlank="1" showErrorMessage="1" error="Enter a number (0 or more)." sqref="C10:F501">
      <formula1>0</formula1>
    </dataValidation>
    <dataValidation type="decimal" operator="greaterThanOrEqual" allowBlank="1" showErrorMessage="1" error="Enter a number (0 or more)." sqref="C2:F5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30" customWidth="1"/>
    <col min="4" max="4" width="11" customWidth="1"/>
    <col min="5" max="6" width="7" customWidth="1"/>
  </cols>
  <sheetData>
    <row r="1" ht="30" customHeight="1" spans="1:6" x14ac:dyDescent="0.25">
      <c r="A1" s="8" t="s">
        <v>43</v>
      </c>
      <c r="B1" s="8" t="s">
        <v>49</v>
      </c>
      <c r="C1" s="8" t="s">
        <v>50</v>
      </c>
      <c r="D1" s="8" t="s">
        <v>51</v>
      </c>
      <c r="E1" s="8" t="s">
        <v>16</v>
      </c>
      <c r="F1" s="8" t="s">
        <v>38</v>
      </c>
    </row>
    <row r="2" spans="1:6" x14ac:dyDescent="0.25">
      <c r="A2" s="11"/>
      <c r="B2" s="9"/>
      <c r="C2" s="9"/>
      <c r="D2" s="12"/>
      <c r="E2" s="14">
        <f>IF(A2="","",MONTH(A2))</f>
      </c>
      <c r="F2" s="14">
        <f>IF(A2="","",YEAR(A2))</f>
      </c>
    </row>
    <row r="3" spans="1:6" x14ac:dyDescent="0.25">
      <c r="A3" s="11"/>
      <c r="B3" s="9"/>
      <c r="C3" s="9"/>
      <c r="D3" s="12"/>
      <c r="E3" s="14">
        <f>IF(A3="","",MONTH(A3))</f>
      </c>
      <c r="F3" s="14">
        <f>IF(A3="","",YEAR(A3))</f>
      </c>
    </row>
    <row r="4" spans="1:6" x14ac:dyDescent="0.25">
      <c r="A4" s="11"/>
      <c r="B4" s="9"/>
      <c r="C4" s="9"/>
      <c r="D4" s="12"/>
      <c r="E4" s="14">
        <f>IF(A4="","",MONTH(A4))</f>
      </c>
      <c r="F4" s="14">
        <f>IF(A4="","",YEAR(A4))</f>
      </c>
    </row>
    <row r="5" spans="1:6" x14ac:dyDescent="0.25">
      <c r="A5" s="11"/>
      <c r="B5" s="9"/>
      <c r="C5" s="9"/>
      <c r="D5" s="12"/>
      <c r="E5" s="14">
        <f>IF(A5="","",MONTH(A5))</f>
      </c>
      <c r="F5" s="14">
        <f>IF(A5="","",YEAR(A5))</f>
      </c>
    </row>
    <row r="6" spans="1:6" x14ac:dyDescent="0.25">
      <c r="A6" s="11"/>
      <c r="B6" s="9"/>
      <c r="C6" s="9"/>
      <c r="D6" s="12"/>
      <c r="E6" s="14">
        <f>IF(A6="","",MONTH(A6))</f>
      </c>
      <c r="F6" s="14">
        <f>IF(A6="","",YEAR(A6))</f>
      </c>
    </row>
    <row r="7" spans="1:6" x14ac:dyDescent="0.25">
      <c r="A7" s="11"/>
      <c r="B7" s="9"/>
      <c r="C7" s="9"/>
      <c r="D7" s="12"/>
      <c r="E7" s="14">
        <f>IF(A7="","",MONTH(A7))</f>
      </c>
      <c r="F7" s="14">
        <f>IF(A7="","",YEAR(A7))</f>
      </c>
    </row>
    <row r="8" spans="1:6" x14ac:dyDescent="0.25">
      <c r="A8" s="11"/>
      <c r="B8" s="9"/>
      <c r="C8" s="9"/>
      <c r="D8" s="12"/>
      <c r="E8" s="14">
        <f>IF(A8="","",MONTH(A8))</f>
      </c>
      <c r="F8" s="14">
        <f>IF(A8="","",YEAR(A8))</f>
      </c>
    </row>
    <row r="9" spans="1:6" x14ac:dyDescent="0.25">
      <c r="A9" s="11"/>
      <c r="B9" s="9"/>
      <c r="C9" s="9"/>
      <c r="D9" s="12"/>
      <c r="E9" s="14">
        <f>IF(A9="","",MONTH(A9))</f>
      </c>
      <c r="F9" s="14">
        <f>IF(A9="","",YEAR(A9))</f>
      </c>
    </row>
    <row r="10" spans="1:6" x14ac:dyDescent="0.25">
      <c r="A10" s="11"/>
      <c r="B10" s="9"/>
      <c r="C10" s="9"/>
      <c r="D10" s="12"/>
      <c r="E10" s="14">
        <f>IF(A10="","",MONTH(A10))</f>
      </c>
      <c r="F10" s="14">
        <f>IF(A10="","",YEAR(A10))</f>
      </c>
    </row>
    <row r="11" spans="1:6" x14ac:dyDescent="0.25">
      <c r="A11" s="11"/>
      <c r="B11" s="9"/>
      <c r="C11" s="9"/>
      <c r="D11" s="12"/>
      <c r="E11" s="14">
        <f>IF(A11="","",MONTH(A11))</f>
      </c>
      <c r="F11" s="14">
        <f>IF(A11="","",YEAR(A11))</f>
      </c>
    </row>
    <row r="12" spans="1:6" x14ac:dyDescent="0.25">
      <c r="A12" s="11"/>
      <c r="B12" s="9"/>
      <c r="C12" s="9"/>
      <c r="D12" s="12"/>
      <c r="E12" s="14">
        <f>IF(A12="","",MONTH(A12))</f>
      </c>
      <c r="F12" s="14">
        <f>IF(A12="","",YEAR(A12))</f>
      </c>
    </row>
    <row r="13" spans="1:6" x14ac:dyDescent="0.25">
      <c r="A13" s="11"/>
      <c r="B13" s="9"/>
      <c r="C13" s="9"/>
      <c r="D13" s="12"/>
      <c r="E13" s="14">
        <f>IF(A13="","",MONTH(A13))</f>
      </c>
      <c r="F13" s="14">
        <f>IF(A13="","",YEAR(A13))</f>
      </c>
    </row>
    <row r="14" spans="1:6" x14ac:dyDescent="0.25">
      <c r="A14" s="11"/>
      <c r="B14" s="9"/>
      <c r="C14" s="9"/>
      <c r="D14" s="12"/>
      <c r="E14" s="14">
        <f>IF(A14="","",MONTH(A14))</f>
      </c>
      <c r="F14" s="14">
        <f>IF(A14="","",YEAR(A14))</f>
      </c>
    </row>
    <row r="15" spans="1:6" x14ac:dyDescent="0.25">
      <c r="A15" s="11"/>
      <c r="B15" s="9"/>
      <c r="C15" s="9"/>
      <c r="D15" s="12"/>
      <c r="E15" s="14">
        <f>IF(A15="","",MONTH(A15))</f>
      </c>
      <c r="F15" s="14">
        <f>IF(A15="","",YEAR(A15))</f>
      </c>
    </row>
    <row r="16" spans="1:6" x14ac:dyDescent="0.25">
      <c r="A16" s="11"/>
      <c r="B16" s="9"/>
      <c r="C16" s="9"/>
      <c r="D16" s="12"/>
      <c r="E16" s="14">
        <f>IF(A16="","",MONTH(A16))</f>
      </c>
      <c r="F16" s="14">
        <f>IF(A16="","",YEAR(A16))</f>
      </c>
    </row>
    <row r="17" spans="1:6" x14ac:dyDescent="0.25">
      <c r="A17" s="11"/>
      <c r="B17" s="9"/>
      <c r="C17" s="9"/>
      <c r="D17" s="12"/>
      <c r="E17" s="14">
        <f>IF(A17="","",MONTH(A17))</f>
      </c>
      <c r="F17" s="14">
        <f>IF(A17="","",YEAR(A17))</f>
      </c>
    </row>
    <row r="18" spans="1:6" x14ac:dyDescent="0.25">
      <c r="A18" s="11"/>
      <c r="B18" s="9"/>
      <c r="C18" s="9"/>
      <c r="D18" s="12"/>
      <c r="E18" s="14">
        <f>IF(A18="","",MONTH(A18))</f>
      </c>
      <c r="F18" s="14">
        <f>IF(A18="","",YEAR(A18))</f>
      </c>
    </row>
    <row r="19" spans="1:6" x14ac:dyDescent="0.25">
      <c r="A19" s="11"/>
      <c r="B19" s="9"/>
      <c r="C19" s="9"/>
      <c r="D19" s="12"/>
      <c r="E19" s="14">
        <f>IF(A19="","",MONTH(A19))</f>
      </c>
      <c r="F19" s="14">
        <f>IF(A19="","",YEAR(A19))</f>
      </c>
    </row>
    <row r="20" spans="1:6" x14ac:dyDescent="0.25">
      <c r="A20" s="11"/>
      <c r="B20" s="9"/>
      <c r="C20" s="9"/>
      <c r="D20" s="12"/>
      <c r="E20" s="14">
        <f>IF(A20="","",MONTH(A20))</f>
      </c>
      <c r="F20" s="14">
        <f>IF(A20="","",YEAR(A20))</f>
      </c>
    </row>
    <row r="21" spans="1:6" x14ac:dyDescent="0.25">
      <c r="A21" s="11"/>
      <c r="B21" s="9"/>
      <c r="C21" s="9"/>
      <c r="D21" s="12"/>
      <c r="E21" s="14">
        <f>IF(A21="","",MONTH(A21))</f>
      </c>
      <c r="F21" s="14">
        <f>IF(A21="","",YEAR(A21))</f>
      </c>
    </row>
    <row r="22" spans="1:6" x14ac:dyDescent="0.25">
      <c r="A22" s="11"/>
      <c r="B22" s="9"/>
      <c r="C22" s="9"/>
      <c r="D22" s="12"/>
      <c r="E22" s="14">
        <f>IF(A22="","",MONTH(A22))</f>
      </c>
      <c r="F22" s="14">
        <f>IF(A22="","",YEAR(A22))</f>
      </c>
    </row>
    <row r="23" spans="1:6" x14ac:dyDescent="0.25">
      <c r="A23" s="11"/>
      <c r="B23" s="9"/>
      <c r="C23" s="9"/>
      <c r="D23" s="12"/>
      <c r="E23" s="14">
        <f>IF(A23="","",MONTH(A23))</f>
      </c>
      <c r="F23" s="14">
        <f>IF(A23="","",YEAR(A23))</f>
      </c>
    </row>
    <row r="24" spans="1:6" x14ac:dyDescent="0.25">
      <c r="A24" s="11"/>
      <c r="B24" s="9"/>
      <c r="C24" s="9"/>
      <c r="D24" s="12"/>
      <c r="E24" s="14">
        <f>IF(A24="","",MONTH(A24))</f>
      </c>
      <c r="F24" s="14">
        <f>IF(A24="","",YEAR(A24))</f>
      </c>
    </row>
    <row r="25" spans="1:6" x14ac:dyDescent="0.25">
      <c r="A25" s="11"/>
      <c r="B25" s="9"/>
      <c r="C25" s="9"/>
      <c r="D25" s="12"/>
      <c r="E25" s="14">
        <f>IF(A25="","",MONTH(A25))</f>
      </c>
      <c r="F25" s="14">
        <f>IF(A25="","",YEAR(A25))</f>
      </c>
    </row>
    <row r="26" spans="1:6" x14ac:dyDescent="0.25">
      <c r="A26" s="11"/>
      <c r="B26" s="9"/>
      <c r="C26" s="9"/>
      <c r="D26" s="12"/>
      <c r="E26" s="14">
        <f>IF(A26="","",MONTH(A26))</f>
      </c>
      <c r="F26" s="14">
        <f>IF(A26="","",YEAR(A26))</f>
      </c>
    </row>
    <row r="27" spans="1:6" x14ac:dyDescent="0.25">
      <c r="A27" s="11"/>
      <c r="B27" s="9"/>
      <c r="C27" s="9"/>
      <c r="D27" s="12"/>
      <c r="E27" s="14">
        <f>IF(A27="","",MONTH(A27))</f>
      </c>
      <c r="F27" s="14">
        <f>IF(A27="","",YEAR(A27))</f>
      </c>
    </row>
    <row r="28" spans="1:6" x14ac:dyDescent="0.25">
      <c r="A28" s="11"/>
      <c r="B28" s="9"/>
      <c r="C28" s="9"/>
      <c r="D28" s="12"/>
      <c r="E28" s="14">
        <f>IF(A28="","",MONTH(A28))</f>
      </c>
      <c r="F28" s="14">
        <f>IF(A28="","",YEAR(A28))</f>
      </c>
    </row>
    <row r="29" spans="1:6" x14ac:dyDescent="0.25">
      <c r="A29" s="11"/>
      <c r="B29" s="9"/>
      <c r="C29" s="9"/>
      <c r="D29" s="12"/>
      <c r="E29" s="14">
        <f>IF(A29="","",MONTH(A29))</f>
      </c>
      <c r="F29" s="14">
        <f>IF(A29="","",YEAR(A29))</f>
      </c>
    </row>
    <row r="30" spans="1:6" x14ac:dyDescent="0.25">
      <c r="A30" s="11"/>
      <c r="B30" s="9"/>
      <c r="C30" s="9"/>
      <c r="D30" s="12"/>
      <c r="E30" s="14">
        <f>IF(A30="","",MONTH(A30))</f>
      </c>
      <c r="F30" s="14">
        <f>IF(A30="","",YEAR(A30))</f>
      </c>
    </row>
    <row r="31" spans="1:6" x14ac:dyDescent="0.25">
      <c r="A31" s="11"/>
      <c r="B31" s="9"/>
      <c r="C31" s="9"/>
      <c r="D31" s="12"/>
      <c r="E31" s="14">
        <f>IF(A31="","",MONTH(A31))</f>
      </c>
      <c r="F31" s="14">
        <f>IF(A31="","",YEAR(A31))</f>
      </c>
    </row>
    <row r="32" spans="1:6" x14ac:dyDescent="0.25">
      <c r="A32" s="11"/>
      <c r="B32" s="9"/>
      <c r="C32" s="9"/>
      <c r="D32" s="12"/>
      <c r="E32" s="14">
        <f>IF(A32="","",MONTH(A32))</f>
      </c>
      <c r="F32" s="14">
        <f>IF(A32="","",YEAR(A32))</f>
      </c>
    </row>
    <row r="33" spans="1:6" x14ac:dyDescent="0.25">
      <c r="A33" s="11"/>
      <c r="B33" s="9"/>
      <c r="C33" s="9"/>
      <c r="D33" s="12"/>
      <c r="E33" s="14">
        <f>IF(A33="","",MONTH(A33))</f>
      </c>
      <c r="F33" s="14">
        <f>IF(A33="","",YEAR(A33))</f>
      </c>
    </row>
    <row r="34" spans="1:6" x14ac:dyDescent="0.25">
      <c r="A34" s="11"/>
      <c r="B34" s="9"/>
      <c r="C34" s="9"/>
      <c r="D34" s="12"/>
      <c r="E34" s="14">
        <f>IF(A34="","",MONTH(A34))</f>
      </c>
      <c r="F34" s="14">
        <f>IF(A34="","",YEAR(A34))</f>
      </c>
    </row>
    <row r="35" spans="1:6" x14ac:dyDescent="0.25">
      <c r="A35" s="11"/>
      <c r="B35" s="9"/>
      <c r="C35" s="9"/>
      <c r="D35" s="12"/>
      <c r="E35" s="14">
        <f>IF(A35="","",MONTH(A35))</f>
      </c>
      <c r="F35" s="14">
        <f>IF(A35="","",YEAR(A35))</f>
      </c>
    </row>
    <row r="36" spans="1:6" x14ac:dyDescent="0.25">
      <c r="A36" s="11"/>
      <c r="B36" s="9"/>
      <c r="C36" s="9"/>
      <c r="D36" s="12"/>
      <c r="E36" s="14">
        <f>IF(A36="","",MONTH(A36))</f>
      </c>
      <c r="F36" s="14">
        <f>IF(A36="","",YEAR(A36))</f>
      </c>
    </row>
    <row r="37" spans="1:6" x14ac:dyDescent="0.25">
      <c r="A37" s="11"/>
      <c r="B37" s="9"/>
      <c r="C37" s="9"/>
      <c r="D37" s="12"/>
      <c r="E37" s="14">
        <f>IF(A37="","",MONTH(A37))</f>
      </c>
      <c r="F37" s="14">
        <f>IF(A37="","",YEAR(A37))</f>
      </c>
    </row>
    <row r="38" spans="1:6" x14ac:dyDescent="0.25">
      <c r="A38" s="11"/>
      <c r="B38" s="9"/>
      <c r="C38" s="9"/>
      <c r="D38" s="12"/>
      <c r="E38" s="14">
        <f>IF(A38="","",MONTH(A38))</f>
      </c>
      <c r="F38" s="14">
        <f>IF(A38="","",YEAR(A38))</f>
      </c>
    </row>
    <row r="39" spans="1:6" x14ac:dyDescent="0.25">
      <c r="A39" s="11"/>
      <c r="B39" s="9"/>
      <c r="C39" s="9"/>
      <c r="D39" s="12"/>
      <c r="E39" s="14">
        <f>IF(A39="","",MONTH(A39))</f>
      </c>
      <c r="F39" s="14">
        <f>IF(A39="","",YEAR(A39))</f>
      </c>
    </row>
    <row r="40" spans="1:6" x14ac:dyDescent="0.25">
      <c r="A40" s="11"/>
      <c r="B40" s="9"/>
      <c r="C40" s="9"/>
      <c r="D40" s="12"/>
      <c r="E40" s="14">
        <f>IF(A40="","",MONTH(A40))</f>
      </c>
      <c r="F40" s="14">
        <f>IF(A40="","",YEAR(A40))</f>
      </c>
    </row>
    <row r="41" spans="1:6" x14ac:dyDescent="0.25">
      <c r="A41" s="11"/>
      <c r="B41" s="9"/>
      <c r="C41" s="9"/>
      <c r="D41" s="12"/>
      <c r="E41" s="14">
        <f>IF(A41="","",MONTH(A41))</f>
      </c>
      <c r="F41" s="14">
        <f>IF(A41="","",YEAR(A41))</f>
      </c>
    </row>
    <row r="42" spans="1:6" x14ac:dyDescent="0.25">
      <c r="A42" s="11"/>
      <c r="B42" s="9"/>
      <c r="C42" s="9"/>
      <c r="D42" s="12"/>
      <c r="E42" s="14">
        <f>IF(A42="","",MONTH(A42))</f>
      </c>
      <c r="F42" s="14">
        <f>IF(A42="","",YEAR(A42))</f>
      </c>
    </row>
    <row r="43" spans="1:6" x14ac:dyDescent="0.25">
      <c r="A43" s="11"/>
      <c r="B43" s="9"/>
      <c r="C43" s="9"/>
      <c r="D43" s="12"/>
      <c r="E43" s="14">
        <f>IF(A43="","",MONTH(A43))</f>
      </c>
      <c r="F43" s="14">
        <f>IF(A43="","",YEAR(A43))</f>
      </c>
    </row>
    <row r="44" spans="1:6" x14ac:dyDescent="0.25">
      <c r="A44" s="11"/>
      <c r="B44" s="9"/>
      <c r="C44" s="9"/>
      <c r="D44" s="12"/>
      <c r="E44" s="14">
        <f>IF(A44="","",MONTH(A44))</f>
      </c>
      <c r="F44" s="14">
        <f>IF(A44="","",YEAR(A44))</f>
      </c>
    </row>
    <row r="45" spans="1:6" x14ac:dyDescent="0.25">
      <c r="A45" s="11"/>
      <c r="B45" s="9"/>
      <c r="C45" s="9"/>
      <c r="D45" s="12"/>
      <c r="E45" s="14">
        <f>IF(A45="","",MONTH(A45))</f>
      </c>
      <c r="F45" s="14">
        <f>IF(A45="","",YEAR(A45))</f>
      </c>
    </row>
    <row r="46" spans="1:6" x14ac:dyDescent="0.25">
      <c r="A46" s="11"/>
      <c r="B46" s="9"/>
      <c r="C46" s="9"/>
      <c r="D46" s="12"/>
      <c r="E46" s="14">
        <f>IF(A46="","",MONTH(A46))</f>
      </c>
      <c r="F46" s="14">
        <f>IF(A46="","",YEAR(A46))</f>
      </c>
    </row>
    <row r="47" spans="1:6" x14ac:dyDescent="0.25">
      <c r="A47" s="11"/>
      <c r="B47" s="9"/>
      <c r="C47" s="9"/>
      <c r="D47" s="12"/>
      <c r="E47" s="14">
        <f>IF(A47="","",MONTH(A47))</f>
      </c>
      <c r="F47" s="14">
        <f>IF(A47="","",YEAR(A47))</f>
      </c>
    </row>
    <row r="48" spans="1:6" x14ac:dyDescent="0.25">
      <c r="A48" s="11"/>
      <c r="B48" s="9"/>
      <c r="C48" s="9"/>
      <c r="D48" s="12"/>
      <c r="E48" s="14">
        <f>IF(A48="","",MONTH(A48))</f>
      </c>
      <c r="F48" s="14">
        <f>IF(A48="","",YEAR(A48))</f>
      </c>
    </row>
    <row r="49" spans="1:6" x14ac:dyDescent="0.25">
      <c r="A49" s="11"/>
      <c r="B49" s="9"/>
      <c r="C49" s="9"/>
      <c r="D49" s="12"/>
      <c r="E49" s="14">
        <f>IF(A49="","",MONTH(A49))</f>
      </c>
      <c r="F49" s="14">
        <f>IF(A49="","",YEAR(A49))</f>
      </c>
    </row>
    <row r="50" spans="1:6" x14ac:dyDescent="0.25">
      <c r="A50" s="11"/>
      <c r="B50" s="9"/>
      <c r="C50" s="9"/>
      <c r="D50" s="12"/>
      <c r="E50" s="14">
        <f>IF(A50="","",MONTH(A50))</f>
      </c>
      <c r="F50" s="14">
        <f>IF(A50="","",YEAR(A50))</f>
      </c>
    </row>
    <row r="51" spans="1:6" x14ac:dyDescent="0.25">
      <c r="A51" s="11"/>
      <c r="B51" s="9"/>
      <c r="C51" s="9"/>
      <c r="D51" s="12"/>
      <c r="E51" s="14">
        <f>IF(A51="","",MONTH(A51))</f>
      </c>
      <c r="F51" s="14">
        <f>IF(A51="","",YEAR(A51))</f>
      </c>
    </row>
    <row r="52" spans="1:6" x14ac:dyDescent="0.25">
      <c r="A52" s="11"/>
      <c r="B52" s="9"/>
      <c r="C52" s="9"/>
      <c r="D52" s="12"/>
      <c r="E52" s="14">
        <f>IF(A52="","",MONTH(A52))</f>
      </c>
      <c r="F52" s="14">
        <f>IF(A52="","",YEAR(A52))</f>
      </c>
    </row>
    <row r="53" spans="1:6" x14ac:dyDescent="0.25">
      <c r="A53" s="11"/>
      <c r="B53" s="9"/>
      <c r="C53" s="9"/>
      <c r="D53" s="12"/>
      <c r="E53" s="14">
        <f>IF(A53="","",MONTH(A53))</f>
      </c>
      <c r="F53" s="14">
        <f>IF(A53="","",YEAR(A53))</f>
      </c>
    </row>
    <row r="54" spans="1:6" x14ac:dyDescent="0.25">
      <c r="A54" s="11"/>
      <c r="B54" s="9"/>
      <c r="C54" s="9"/>
      <c r="D54" s="12"/>
      <c r="E54" s="14">
        <f>IF(A54="","",MONTH(A54))</f>
      </c>
      <c r="F54" s="14">
        <f>IF(A54="","",YEAR(A54))</f>
      </c>
    </row>
    <row r="55" spans="1:6" x14ac:dyDescent="0.25">
      <c r="A55" s="11"/>
      <c r="B55" s="9"/>
      <c r="C55" s="9"/>
      <c r="D55" s="12"/>
      <c r="E55" s="14">
        <f>IF(A55="","",MONTH(A55))</f>
      </c>
      <c r="F55" s="14">
        <f>IF(A55="","",YEAR(A55))</f>
      </c>
    </row>
    <row r="56" spans="1:6" x14ac:dyDescent="0.25">
      <c r="A56" s="11"/>
      <c r="B56" s="9"/>
      <c r="C56" s="9"/>
      <c r="D56" s="12"/>
      <c r="E56" s="14">
        <f>IF(A56="","",MONTH(A56))</f>
      </c>
      <c r="F56" s="14">
        <f>IF(A56="","",YEAR(A56))</f>
      </c>
    </row>
    <row r="57" spans="1:6" x14ac:dyDescent="0.25">
      <c r="A57" s="11"/>
      <c r="B57" s="9"/>
      <c r="C57" s="9"/>
      <c r="D57" s="12"/>
      <c r="E57" s="14">
        <f>IF(A57="","",MONTH(A57))</f>
      </c>
      <c r="F57" s="14">
        <f>IF(A57="","",YEAR(A57))</f>
      </c>
    </row>
    <row r="58" spans="1:6" x14ac:dyDescent="0.25">
      <c r="A58" s="11"/>
      <c r="B58" s="9"/>
      <c r="C58" s="9"/>
      <c r="D58" s="12"/>
      <c r="E58" s="14">
        <f>IF(A58="","",MONTH(A58))</f>
      </c>
      <c r="F58" s="14">
        <f>IF(A58="","",YEAR(A58))</f>
      </c>
    </row>
    <row r="59" spans="1:6" x14ac:dyDescent="0.25">
      <c r="A59" s="11"/>
      <c r="B59" s="9"/>
      <c r="C59" s="9"/>
      <c r="D59" s="12"/>
      <c r="E59" s="14">
        <f>IF(A59="","",MONTH(A59))</f>
      </c>
      <c r="F59" s="14">
        <f>IF(A59="","",YEAR(A59))</f>
      </c>
    </row>
    <row r="60" spans="1:6" x14ac:dyDescent="0.25">
      <c r="A60" s="11"/>
      <c r="B60" s="9"/>
      <c r="C60" s="9"/>
      <c r="D60" s="12"/>
      <c r="E60" s="14">
        <f>IF(A60="","",MONTH(A60))</f>
      </c>
      <c r="F60" s="14">
        <f>IF(A60="","",YEAR(A60))</f>
      </c>
    </row>
    <row r="61" spans="1:6" x14ac:dyDescent="0.25">
      <c r="A61" s="11"/>
      <c r="B61" s="9"/>
      <c r="C61" s="9"/>
      <c r="D61" s="12"/>
      <c r="E61" s="14">
        <f>IF(A61="","",MONTH(A61))</f>
      </c>
      <c r="F61" s="14">
        <f>IF(A61="","",YEAR(A61))</f>
      </c>
    </row>
    <row r="62" spans="1:6" x14ac:dyDescent="0.25">
      <c r="A62" s="11"/>
      <c r="B62" s="9"/>
      <c r="C62" s="9"/>
      <c r="D62" s="12"/>
      <c r="E62" s="14">
        <f>IF(A62="","",MONTH(A62))</f>
      </c>
      <c r="F62" s="14">
        <f>IF(A62="","",YEAR(A62))</f>
      </c>
    </row>
    <row r="63" spans="1:6" x14ac:dyDescent="0.25">
      <c r="A63" s="11"/>
      <c r="B63" s="9"/>
      <c r="C63" s="9"/>
      <c r="D63" s="12"/>
      <c r="E63" s="14">
        <f>IF(A63="","",MONTH(A63))</f>
      </c>
      <c r="F63" s="14">
        <f>IF(A63="","",YEAR(A63))</f>
      </c>
    </row>
    <row r="64" spans="1:6" x14ac:dyDescent="0.25">
      <c r="A64" s="11"/>
      <c r="B64" s="9"/>
      <c r="C64" s="9"/>
      <c r="D64" s="12"/>
      <c r="E64" s="14">
        <f>IF(A64="","",MONTH(A64))</f>
      </c>
      <c r="F64" s="14">
        <f>IF(A64="","",YEAR(A64))</f>
      </c>
    </row>
    <row r="65" spans="1:6" x14ac:dyDescent="0.25">
      <c r="A65" s="11"/>
      <c r="B65" s="9"/>
      <c r="C65" s="9"/>
      <c r="D65" s="12"/>
      <c r="E65" s="14">
        <f>IF(A65="","",MONTH(A65))</f>
      </c>
      <c r="F65" s="14">
        <f>IF(A65="","",YEAR(A65))</f>
      </c>
    </row>
    <row r="66" spans="1:6" x14ac:dyDescent="0.25">
      <c r="A66" s="11"/>
      <c r="B66" s="9"/>
      <c r="C66" s="9"/>
      <c r="D66" s="12"/>
      <c r="E66" s="14">
        <f>IF(A66="","",MONTH(A66))</f>
      </c>
      <c r="F66" s="14">
        <f>IF(A66="","",YEAR(A66))</f>
      </c>
    </row>
    <row r="67" spans="1:6" x14ac:dyDescent="0.25">
      <c r="A67" s="11"/>
      <c r="B67" s="9"/>
      <c r="C67" s="9"/>
      <c r="D67" s="12"/>
      <c r="E67" s="14">
        <f>IF(A67="","",MONTH(A67))</f>
      </c>
      <c r="F67" s="14">
        <f>IF(A67="","",YEAR(A67))</f>
      </c>
    </row>
    <row r="68" spans="1:6" x14ac:dyDescent="0.25">
      <c r="A68" s="11"/>
      <c r="B68" s="9"/>
      <c r="C68" s="9"/>
      <c r="D68" s="12"/>
      <c r="E68" s="14">
        <f>IF(A68="","",MONTH(A68))</f>
      </c>
      <c r="F68" s="14">
        <f>IF(A68="","",YEAR(A68))</f>
      </c>
    </row>
    <row r="69" spans="1:6" x14ac:dyDescent="0.25">
      <c r="A69" s="11"/>
      <c r="B69" s="9"/>
      <c r="C69" s="9"/>
      <c r="D69" s="12"/>
      <c r="E69" s="14">
        <f>IF(A69="","",MONTH(A69))</f>
      </c>
      <c r="F69" s="14">
        <f>IF(A69="","",YEAR(A69))</f>
      </c>
    </row>
    <row r="70" spans="1:6" x14ac:dyDescent="0.25">
      <c r="A70" s="11"/>
      <c r="B70" s="9"/>
      <c r="C70" s="9"/>
      <c r="D70" s="12"/>
      <c r="E70" s="14">
        <f>IF(A70="","",MONTH(A70))</f>
      </c>
      <c r="F70" s="14">
        <f>IF(A70="","",YEAR(A70))</f>
      </c>
    </row>
    <row r="71" spans="1:6" x14ac:dyDescent="0.25">
      <c r="A71" s="11"/>
      <c r="B71" s="9"/>
      <c r="C71" s="9"/>
      <c r="D71" s="12"/>
      <c r="E71" s="14">
        <f>IF(A71="","",MONTH(A71))</f>
      </c>
      <c r="F71" s="14">
        <f>IF(A71="","",YEAR(A71))</f>
      </c>
    </row>
    <row r="72" spans="1:6" x14ac:dyDescent="0.25">
      <c r="A72" s="11"/>
      <c r="B72" s="9"/>
      <c r="C72" s="9"/>
      <c r="D72" s="12"/>
      <c r="E72" s="14">
        <f>IF(A72="","",MONTH(A72))</f>
      </c>
      <c r="F72" s="14">
        <f>IF(A72="","",YEAR(A72))</f>
      </c>
    </row>
    <row r="73" spans="1:6" x14ac:dyDescent="0.25">
      <c r="A73" s="11"/>
      <c r="B73" s="9"/>
      <c r="C73" s="9"/>
      <c r="D73" s="12"/>
      <c r="E73" s="14">
        <f>IF(A73="","",MONTH(A73))</f>
      </c>
      <c r="F73" s="14">
        <f>IF(A73="","",YEAR(A73))</f>
      </c>
    </row>
    <row r="74" spans="1:6" x14ac:dyDescent="0.25">
      <c r="A74" s="11"/>
      <c r="B74" s="9"/>
      <c r="C74" s="9"/>
      <c r="D74" s="12"/>
      <c r="E74" s="14">
        <f>IF(A74="","",MONTH(A74))</f>
      </c>
      <c r="F74" s="14">
        <f>IF(A74="","",YEAR(A74))</f>
      </c>
    </row>
    <row r="75" spans="1:6" x14ac:dyDescent="0.25">
      <c r="A75" s="11"/>
      <c r="B75" s="9"/>
      <c r="C75" s="9"/>
      <c r="D75" s="12"/>
      <c r="E75" s="14">
        <f>IF(A75="","",MONTH(A75))</f>
      </c>
      <c r="F75" s="14">
        <f>IF(A75="","",YEAR(A75))</f>
      </c>
    </row>
    <row r="76" spans="1:6" x14ac:dyDescent="0.25">
      <c r="A76" s="11"/>
      <c r="B76" s="9"/>
      <c r="C76" s="9"/>
      <c r="D76" s="12"/>
      <c r="E76" s="14">
        <f>IF(A76="","",MONTH(A76))</f>
      </c>
      <c r="F76" s="14">
        <f>IF(A76="","",YEAR(A76))</f>
      </c>
    </row>
    <row r="77" spans="1:6" x14ac:dyDescent="0.25">
      <c r="A77" s="11"/>
      <c r="B77" s="9"/>
      <c r="C77" s="9"/>
      <c r="D77" s="12"/>
      <c r="E77" s="14">
        <f>IF(A77="","",MONTH(A77))</f>
      </c>
      <c r="F77" s="14">
        <f>IF(A77="","",YEAR(A77))</f>
      </c>
    </row>
    <row r="78" spans="1:6" x14ac:dyDescent="0.25">
      <c r="A78" s="11"/>
      <c r="B78" s="9"/>
      <c r="C78" s="9"/>
      <c r="D78" s="12"/>
      <c r="E78" s="14">
        <f>IF(A78="","",MONTH(A78))</f>
      </c>
      <c r="F78" s="14">
        <f>IF(A78="","",YEAR(A78))</f>
      </c>
    </row>
    <row r="79" spans="1:6" x14ac:dyDescent="0.25">
      <c r="A79" s="11"/>
      <c r="B79" s="9"/>
      <c r="C79" s="9"/>
      <c r="D79" s="12"/>
      <c r="E79" s="14">
        <f>IF(A79="","",MONTH(A79))</f>
      </c>
      <c r="F79" s="14">
        <f>IF(A79="","",YEAR(A79))</f>
      </c>
    </row>
    <row r="80" spans="1:6" x14ac:dyDescent="0.25">
      <c r="A80" s="11"/>
      <c r="B80" s="9"/>
      <c r="C80" s="9"/>
      <c r="D80" s="12"/>
      <c r="E80" s="14">
        <f>IF(A80="","",MONTH(A80))</f>
      </c>
      <c r="F80" s="14">
        <f>IF(A80="","",YEAR(A80))</f>
      </c>
    </row>
    <row r="81" spans="1:6" x14ac:dyDescent="0.25">
      <c r="A81" s="11"/>
      <c r="B81" s="9"/>
      <c r="C81" s="9"/>
      <c r="D81" s="12"/>
      <c r="E81" s="14">
        <f>IF(A81="","",MONTH(A81))</f>
      </c>
      <c r="F81" s="14">
        <f>IF(A81="","",YEAR(A81))</f>
      </c>
    </row>
    <row r="82" spans="1:6" x14ac:dyDescent="0.25">
      <c r="A82" s="11"/>
      <c r="B82" s="9"/>
      <c r="C82" s="9"/>
      <c r="D82" s="12"/>
      <c r="E82" s="14">
        <f>IF(A82="","",MONTH(A82))</f>
      </c>
      <c r="F82" s="14">
        <f>IF(A82="","",YEAR(A82))</f>
      </c>
    </row>
    <row r="83" spans="1:6" x14ac:dyDescent="0.25">
      <c r="A83" s="11"/>
      <c r="B83" s="9"/>
      <c r="C83" s="9"/>
      <c r="D83" s="12"/>
      <c r="E83" s="14">
        <f>IF(A83="","",MONTH(A83))</f>
      </c>
      <c r="F83" s="14">
        <f>IF(A83="","",YEAR(A83))</f>
      </c>
    </row>
    <row r="84" spans="1:6" x14ac:dyDescent="0.25">
      <c r="A84" s="11"/>
      <c r="B84" s="9"/>
      <c r="C84" s="9"/>
      <c r="D84" s="12"/>
      <c r="E84" s="14">
        <f>IF(A84="","",MONTH(A84))</f>
      </c>
      <c r="F84" s="14">
        <f>IF(A84="","",YEAR(A84))</f>
      </c>
    </row>
    <row r="85" spans="1:6" x14ac:dyDescent="0.25">
      <c r="A85" s="11"/>
      <c r="B85" s="9"/>
      <c r="C85" s="9"/>
      <c r="D85" s="12"/>
      <c r="E85" s="14">
        <f>IF(A85="","",MONTH(A85))</f>
      </c>
      <c r="F85" s="14">
        <f>IF(A85="","",YEAR(A85))</f>
      </c>
    </row>
    <row r="86" spans="1:6" x14ac:dyDescent="0.25">
      <c r="A86" s="11"/>
      <c r="B86" s="9"/>
      <c r="C86" s="9"/>
      <c r="D86" s="12"/>
      <c r="E86" s="14">
        <f>IF(A86="","",MONTH(A86))</f>
      </c>
      <c r="F86" s="14">
        <f>IF(A86="","",YEAR(A86))</f>
      </c>
    </row>
    <row r="87" spans="1:6" x14ac:dyDescent="0.25">
      <c r="A87" s="11"/>
      <c r="B87" s="9"/>
      <c r="C87" s="9"/>
      <c r="D87" s="12"/>
      <c r="E87" s="14">
        <f>IF(A87="","",MONTH(A87))</f>
      </c>
      <c r="F87" s="14">
        <f>IF(A87="","",YEAR(A87))</f>
      </c>
    </row>
    <row r="88" spans="1:6" x14ac:dyDescent="0.25">
      <c r="A88" s="11"/>
      <c r="B88" s="9"/>
      <c r="C88" s="9"/>
      <c r="D88" s="12"/>
      <c r="E88" s="14">
        <f>IF(A88="","",MONTH(A88))</f>
      </c>
      <c r="F88" s="14">
        <f>IF(A88="","",YEAR(A88))</f>
      </c>
    </row>
    <row r="89" spans="1:6" x14ac:dyDescent="0.25">
      <c r="A89" s="11"/>
      <c r="B89" s="9"/>
      <c r="C89" s="9"/>
      <c r="D89" s="12"/>
      <c r="E89" s="14">
        <f>IF(A89="","",MONTH(A89))</f>
      </c>
      <c r="F89" s="14">
        <f>IF(A89="","",YEAR(A89))</f>
      </c>
    </row>
    <row r="90" spans="1:6" x14ac:dyDescent="0.25">
      <c r="A90" s="11"/>
      <c r="B90" s="9"/>
      <c r="C90" s="9"/>
      <c r="D90" s="12"/>
      <c r="E90" s="14">
        <f>IF(A90="","",MONTH(A90))</f>
      </c>
      <c r="F90" s="14">
        <f>IF(A90="","",YEAR(A90))</f>
      </c>
    </row>
    <row r="91" spans="1:6" x14ac:dyDescent="0.25">
      <c r="A91" s="11"/>
      <c r="B91" s="9"/>
      <c r="C91" s="9"/>
      <c r="D91" s="12"/>
      <c r="E91" s="14">
        <f>IF(A91="","",MONTH(A91))</f>
      </c>
      <c r="F91" s="14">
        <f>IF(A91="","",YEAR(A91))</f>
      </c>
    </row>
    <row r="92" spans="1:6" x14ac:dyDescent="0.25">
      <c r="A92" s="11"/>
      <c r="B92" s="9"/>
      <c r="C92" s="9"/>
      <c r="D92" s="12"/>
      <c r="E92" s="14">
        <f>IF(A92="","",MONTH(A92))</f>
      </c>
      <c r="F92" s="14">
        <f>IF(A92="","",YEAR(A92))</f>
      </c>
    </row>
    <row r="93" spans="1:6" x14ac:dyDescent="0.25">
      <c r="A93" s="11"/>
      <c r="B93" s="9"/>
      <c r="C93" s="9"/>
      <c r="D93" s="12"/>
      <c r="E93" s="14">
        <f>IF(A93="","",MONTH(A93))</f>
      </c>
      <c r="F93" s="14">
        <f>IF(A93="","",YEAR(A93))</f>
      </c>
    </row>
    <row r="94" spans="1:6" x14ac:dyDescent="0.25">
      <c r="A94" s="11"/>
      <c r="B94" s="9"/>
      <c r="C94" s="9"/>
      <c r="D94" s="12"/>
      <c r="E94" s="14">
        <f>IF(A94="","",MONTH(A94))</f>
      </c>
      <c r="F94" s="14">
        <f>IF(A94="","",YEAR(A94))</f>
      </c>
    </row>
    <row r="95" spans="1:6" x14ac:dyDescent="0.25">
      <c r="A95" s="11"/>
      <c r="B95" s="9"/>
      <c r="C95" s="9"/>
      <c r="D95" s="12"/>
      <c r="E95" s="14">
        <f>IF(A95="","",MONTH(A95))</f>
      </c>
      <c r="F95" s="14">
        <f>IF(A95="","",YEAR(A95))</f>
      </c>
    </row>
    <row r="96" spans="1:6" x14ac:dyDescent="0.25">
      <c r="A96" s="11"/>
      <c r="B96" s="9"/>
      <c r="C96" s="9"/>
      <c r="D96" s="12"/>
      <c r="E96" s="14">
        <f>IF(A96="","",MONTH(A96))</f>
      </c>
      <c r="F96" s="14">
        <f>IF(A96="","",YEAR(A96))</f>
      </c>
    </row>
    <row r="97" spans="1:6" x14ac:dyDescent="0.25">
      <c r="A97" s="11"/>
      <c r="B97" s="9"/>
      <c r="C97" s="9"/>
      <c r="D97" s="12"/>
      <c r="E97" s="14">
        <f>IF(A97="","",MONTH(A97))</f>
      </c>
      <c r="F97" s="14">
        <f>IF(A97="","",YEAR(A97))</f>
      </c>
    </row>
    <row r="98" spans="1:6" x14ac:dyDescent="0.25">
      <c r="A98" s="11"/>
      <c r="B98" s="9"/>
      <c r="C98" s="9"/>
      <c r="D98" s="12"/>
      <c r="E98" s="14">
        <f>IF(A98="","",MONTH(A98))</f>
      </c>
      <c r="F98" s="14">
        <f>IF(A98="","",YEAR(A98))</f>
      </c>
    </row>
    <row r="99" spans="1:6" x14ac:dyDescent="0.25">
      <c r="A99" s="11"/>
      <c r="B99" s="9"/>
      <c r="C99" s="9"/>
      <c r="D99" s="12"/>
      <c r="E99" s="14">
        <f>IF(A99="","",MONTH(A99))</f>
      </c>
      <c r="F99" s="14">
        <f>IF(A99="","",YEAR(A99))</f>
      </c>
    </row>
    <row r="100" spans="1:6" x14ac:dyDescent="0.25">
      <c r="A100" s="11"/>
      <c r="B100" s="9"/>
      <c r="C100" s="9"/>
      <c r="D100" s="12"/>
      <c r="E100" s="14">
        <f>IF(A100="","",MONTH(A100))</f>
      </c>
      <c r="F100" s="14">
        <f>IF(A100="","",YEAR(A100))</f>
      </c>
    </row>
    <row r="101" spans="1:6" x14ac:dyDescent="0.25">
      <c r="A101" s="11"/>
      <c r="B101" s="9"/>
      <c r="C101" s="9"/>
      <c r="D101" s="12"/>
      <c r="E101" s="14">
        <f>IF(A101="","",MONTH(A101))</f>
      </c>
      <c r="F101" s="14">
        <f>IF(A101="","",YEAR(A101))</f>
      </c>
    </row>
    <row r="102" spans="1:6" x14ac:dyDescent="0.25">
      <c r="A102" s="11"/>
      <c r="B102" s="9"/>
      <c r="C102" s="9"/>
      <c r="D102" s="12"/>
      <c r="E102" s="14">
        <f>IF(A102="","",MONTH(A102))</f>
      </c>
      <c r="F102" s="14">
        <f>IF(A102="","",YEAR(A102))</f>
      </c>
    </row>
    <row r="103" spans="1:6" x14ac:dyDescent="0.25">
      <c r="A103" s="11"/>
      <c r="B103" s="9"/>
      <c r="C103" s="9"/>
      <c r="D103" s="12"/>
      <c r="E103" s="14">
        <f>IF(A103="","",MONTH(A103))</f>
      </c>
      <c r="F103" s="14">
        <f>IF(A103="","",YEAR(A103))</f>
      </c>
    </row>
    <row r="104" spans="1:6" x14ac:dyDescent="0.25">
      <c r="A104" s="11"/>
      <c r="B104" s="9"/>
      <c r="C104" s="9"/>
      <c r="D104" s="12"/>
      <c r="E104" s="14">
        <f>IF(A104="","",MONTH(A104))</f>
      </c>
      <c r="F104" s="14">
        <f>IF(A104="","",YEAR(A104))</f>
      </c>
    </row>
    <row r="105" spans="1:6" x14ac:dyDescent="0.25">
      <c r="A105" s="11"/>
      <c r="B105" s="9"/>
      <c r="C105" s="9"/>
      <c r="D105" s="12"/>
      <c r="E105" s="14">
        <f>IF(A105="","",MONTH(A105))</f>
      </c>
      <c r="F105" s="14">
        <f>IF(A105="","",YEAR(A105))</f>
      </c>
    </row>
    <row r="106" spans="1:6" x14ac:dyDescent="0.25">
      <c r="A106" s="11"/>
      <c r="B106" s="9"/>
      <c r="C106" s="9"/>
      <c r="D106" s="12"/>
      <c r="E106" s="14">
        <f>IF(A106="","",MONTH(A106))</f>
      </c>
      <c r="F106" s="14">
        <f>IF(A106="","",YEAR(A106))</f>
      </c>
    </row>
    <row r="107" spans="1:6" x14ac:dyDescent="0.25">
      <c r="A107" s="11"/>
      <c r="B107" s="9"/>
      <c r="C107" s="9"/>
      <c r="D107" s="12"/>
      <c r="E107" s="14">
        <f>IF(A107="","",MONTH(A107))</f>
      </c>
      <c r="F107" s="14">
        <f>IF(A107="","",YEAR(A107))</f>
      </c>
    </row>
    <row r="108" spans="1:6" x14ac:dyDescent="0.25">
      <c r="A108" s="11"/>
      <c r="B108" s="9"/>
      <c r="C108" s="9"/>
      <c r="D108" s="12"/>
      <c r="E108" s="14">
        <f>IF(A108="","",MONTH(A108))</f>
      </c>
      <c r="F108" s="14">
        <f>IF(A108="","",YEAR(A108))</f>
      </c>
    </row>
    <row r="109" spans="1:6" x14ac:dyDescent="0.25">
      <c r="A109" s="11"/>
      <c r="B109" s="9"/>
      <c r="C109" s="9"/>
      <c r="D109" s="12"/>
      <c r="E109" s="14">
        <f>IF(A109="","",MONTH(A109))</f>
      </c>
      <c r="F109" s="14">
        <f>IF(A109="","",YEAR(A109))</f>
      </c>
    </row>
    <row r="110" spans="1:6" x14ac:dyDescent="0.25">
      <c r="A110" s="11"/>
      <c r="B110" s="9"/>
      <c r="C110" s="9"/>
      <c r="D110" s="12"/>
      <c r="E110" s="14">
        <f>IF(A110="","",MONTH(A110))</f>
      </c>
      <c r="F110" s="14">
        <f>IF(A110="","",YEAR(A110))</f>
      </c>
    </row>
    <row r="111" spans="1:6" x14ac:dyDescent="0.25">
      <c r="A111" s="11"/>
      <c r="B111" s="9"/>
      <c r="C111" s="9"/>
      <c r="D111" s="12"/>
      <c r="E111" s="14">
        <f>IF(A111="","",MONTH(A111))</f>
      </c>
      <c r="F111" s="14">
        <f>IF(A111="","",YEAR(A111))</f>
      </c>
    </row>
    <row r="112" spans="1:6" x14ac:dyDescent="0.25">
      <c r="A112" s="11"/>
      <c r="B112" s="9"/>
      <c r="C112" s="9"/>
      <c r="D112" s="12"/>
      <c r="E112" s="14">
        <f>IF(A112="","",MONTH(A112))</f>
      </c>
      <c r="F112" s="14">
        <f>IF(A112="","",YEAR(A112))</f>
      </c>
    </row>
    <row r="113" spans="1:6" x14ac:dyDescent="0.25">
      <c r="A113" s="11"/>
      <c r="B113" s="9"/>
      <c r="C113" s="9"/>
      <c r="D113" s="12"/>
      <c r="E113" s="14">
        <f>IF(A113="","",MONTH(A113))</f>
      </c>
      <c r="F113" s="14">
        <f>IF(A113="","",YEAR(A113))</f>
      </c>
    </row>
    <row r="114" spans="1:6" x14ac:dyDescent="0.25">
      <c r="A114" s="11"/>
      <c r="B114" s="9"/>
      <c r="C114" s="9"/>
      <c r="D114" s="12"/>
      <c r="E114" s="14">
        <f>IF(A114="","",MONTH(A114))</f>
      </c>
      <c r="F114" s="14">
        <f>IF(A114="","",YEAR(A114))</f>
      </c>
    </row>
    <row r="115" spans="1:6" x14ac:dyDescent="0.25">
      <c r="A115" s="11"/>
      <c r="B115" s="9"/>
      <c r="C115" s="9"/>
      <c r="D115" s="12"/>
      <c r="E115" s="14">
        <f>IF(A115="","",MONTH(A115))</f>
      </c>
      <c r="F115" s="14">
        <f>IF(A115="","",YEAR(A115))</f>
      </c>
    </row>
    <row r="116" spans="1:6" x14ac:dyDescent="0.25">
      <c r="A116" s="11"/>
      <c r="B116" s="9"/>
      <c r="C116" s="9"/>
      <c r="D116" s="12"/>
      <c r="E116" s="14">
        <f>IF(A116="","",MONTH(A116))</f>
      </c>
      <c r="F116" s="14">
        <f>IF(A116="","",YEAR(A116))</f>
      </c>
    </row>
    <row r="117" spans="1:6" x14ac:dyDescent="0.25">
      <c r="A117" s="11"/>
      <c r="B117" s="9"/>
      <c r="C117" s="9"/>
      <c r="D117" s="12"/>
      <c r="E117" s="14">
        <f>IF(A117="","",MONTH(A117))</f>
      </c>
      <c r="F117" s="14">
        <f>IF(A117="","",YEAR(A117))</f>
      </c>
    </row>
    <row r="118" spans="1:6" x14ac:dyDescent="0.25">
      <c r="A118" s="11"/>
      <c r="B118" s="9"/>
      <c r="C118" s="9"/>
      <c r="D118" s="12"/>
      <c r="E118" s="14">
        <f>IF(A118="","",MONTH(A118))</f>
      </c>
      <c r="F118" s="14">
        <f>IF(A118="","",YEAR(A118))</f>
      </c>
    </row>
    <row r="119" spans="1:6" x14ac:dyDescent="0.25">
      <c r="A119" s="11"/>
      <c r="B119" s="9"/>
      <c r="C119" s="9"/>
      <c r="D119" s="12"/>
      <c r="E119" s="14">
        <f>IF(A119="","",MONTH(A119))</f>
      </c>
      <c r="F119" s="14">
        <f>IF(A119="","",YEAR(A119))</f>
      </c>
    </row>
    <row r="120" spans="1:6" x14ac:dyDescent="0.25">
      <c r="A120" s="11"/>
      <c r="B120" s="9"/>
      <c r="C120" s="9"/>
      <c r="D120" s="12"/>
      <c r="E120" s="14">
        <f>IF(A120="","",MONTH(A120))</f>
      </c>
      <c r="F120" s="14">
        <f>IF(A120="","",YEAR(A120))</f>
      </c>
    </row>
    <row r="121" spans="1:6" x14ac:dyDescent="0.25">
      <c r="A121" s="11"/>
      <c r="B121" s="9"/>
      <c r="C121" s="9"/>
      <c r="D121" s="12"/>
      <c r="E121" s="14">
        <f>IF(A121="","",MONTH(A121))</f>
      </c>
      <c r="F121" s="14">
        <f>IF(A121="","",YEAR(A121))</f>
      </c>
    </row>
    <row r="122" spans="1:6" x14ac:dyDescent="0.25">
      <c r="A122" s="11"/>
      <c r="B122" s="9"/>
      <c r="C122" s="9"/>
      <c r="D122" s="12"/>
      <c r="E122" s="14">
        <f>IF(A122="","",MONTH(A122))</f>
      </c>
      <c r="F122" s="14">
        <f>IF(A122="","",YEAR(A122))</f>
      </c>
    </row>
    <row r="123" spans="1:6" x14ac:dyDescent="0.25">
      <c r="A123" s="11"/>
      <c r="B123" s="9"/>
      <c r="C123" s="9"/>
      <c r="D123" s="12"/>
      <c r="E123" s="14">
        <f>IF(A123="","",MONTH(A123))</f>
      </c>
      <c r="F123" s="14">
        <f>IF(A123="","",YEAR(A123))</f>
      </c>
    </row>
    <row r="124" spans="1:6" x14ac:dyDescent="0.25">
      <c r="A124" s="11"/>
      <c r="B124" s="9"/>
      <c r="C124" s="9"/>
      <c r="D124" s="12"/>
      <c r="E124" s="14">
        <f>IF(A124="","",MONTH(A124))</f>
      </c>
      <c r="F124" s="14">
        <f>IF(A124="","",YEAR(A124))</f>
      </c>
    </row>
    <row r="125" spans="1:6" x14ac:dyDescent="0.25">
      <c r="A125" s="11"/>
      <c r="B125" s="9"/>
      <c r="C125" s="9"/>
      <c r="D125" s="12"/>
      <c r="E125" s="14">
        <f>IF(A125="","",MONTH(A125))</f>
      </c>
      <c r="F125" s="14">
        <f>IF(A125="","",YEAR(A125))</f>
      </c>
    </row>
    <row r="126" spans="1:6" x14ac:dyDescent="0.25">
      <c r="A126" s="11"/>
      <c r="B126" s="9"/>
      <c r="C126" s="9"/>
      <c r="D126" s="12"/>
      <c r="E126" s="14">
        <f>IF(A126="","",MONTH(A126))</f>
      </c>
      <c r="F126" s="14">
        <f>IF(A126="","",YEAR(A126))</f>
      </c>
    </row>
    <row r="127" spans="1:6" x14ac:dyDescent="0.25">
      <c r="A127" s="11"/>
      <c r="B127" s="9"/>
      <c r="C127" s="9"/>
      <c r="D127" s="12"/>
      <c r="E127" s="14">
        <f>IF(A127="","",MONTH(A127))</f>
      </c>
      <c r="F127" s="14">
        <f>IF(A127="","",YEAR(A127))</f>
      </c>
    </row>
    <row r="128" spans="1:6" x14ac:dyDescent="0.25">
      <c r="A128" s="11"/>
      <c r="B128" s="9"/>
      <c r="C128" s="9"/>
      <c r="D128" s="12"/>
      <c r="E128" s="14">
        <f>IF(A128="","",MONTH(A128))</f>
      </c>
      <c r="F128" s="14">
        <f>IF(A128="","",YEAR(A128))</f>
      </c>
    </row>
    <row r="129" spans="1:6" x14ac:dyDescent="0.25">
      <c r="A129" s="11"/>
      <c r="B129" s="9"/>
      <c r="C129" s="9"/>
      <c r="D129" s="12"/>
      <c r="E129" s="14">
        <f>IF(A129="","",MONTH(A129))</f>
      </c>
      <c r="F129" s="14">
        <f>IF(A129="","",YEAR(A129))</f>
      </c>
    </row>
    <row r="130" spans="1:6" x14ac:dyDescent="0.25">
      <c r="A130" s="11"/>
      <c r="B130" s="9"/>
      <c r="C130" s="9"/>
      <c r="D130" s="12"/>
      <c r="E130" s="14">
        <f>IF(A130="","",MONTH(A130))</f>
      </c>
      <c r="F130" s="14">
        <f>IF(A130="","",YEAR(A130))</f>
      </c>
    </row>
    <row r="131" spans="1:6" x14ac:dyDescent="0.25">
      <c r="A131" s="11"/>
      <c r="B131" s="9"/>
      <c r="C131" s="9"/>
      <c r="D131" s="12"/>
      <c r="E131" s="14">
        <f>IF(A131="","",MONTH(A131))</f>
      </c>
      <c r="F131" s="14">
        <f>IF(A131="","",YEAR(A131))</f>
      </c>
    </row>
    <row r="132" spans="1:6" x14ac:dyDescent="0.25">
      <c r="A132" s="11"/>
      <c r="B132" s="9"/>
      <c r="C132" s="9"/>
      <c r="D132" s="12"/>
      <c r="E132" s="14">
        <f>IF(A132="","",MONTH(A132))</f>
      </c>
      <c r="F132" s="14">
        <f>IF(A132="","",YEAR(A132))</f>
      </c>
    </row>
    <row r="133" spans="1:6" x14ac:dyDescent="0.25">
      <c r="A133" s="11"/>
      <c r="B133" s="9"/>
      <c r="C133" s="9"/>
      <c r="D133" s="12"/>
      <c r="E133" s="14">
        <f>IF(A133="","",MONTH(A133))</f>
      </c>
      <c r="F133" s="14">
        <f>IF(A133="","",YEAR(A133))</f>
      </c>
    </row>
    <row r="134" spans="1:6" x14ac:dyDescent="0.25">
      <c r="A134" s="11"/>
      <c r="B134" s="9"/>
      <c r="C134" s="9"/>
      <c r="D134" s="12"/>
      <c r="E134" s="14">
        <f>IF(A134="","",MONTH(A134))</f>
      </c>
      <c r="F134" s="14">
        <f>IF(A134="","",YEAR(A134))</f>
      </c>
    </row>
    <row r="135" spans="1:6" x14ac:dyDescent="0.25">
      <c r="A135" s="11"/>
      <c r="B135" s="9"/>
      <c r="C135" s="9"/>
      <c r="D135" s="12"/>
      <c r="E135" s="14">
        <f>IF(A135="","",MONTH(A135))</f>
      </c>
      <c r="F135" s="14">
        <f>IF(A135="","",YEAR(A135))</f>
      </c>
    </row>
    <row r="136" spans="1:6" x14ac:dyDescent="0.25">
      <c r="A136" s="11"/>
      <c r="B136" s="9"/>
      <c r="C136" s="9"/>
      <c r="D136" s="12"/>
      <c r="E136" s="14">
        <f>IF(A136="","",MONTH(A136))</f>
      </c>
      <c r="F136" s="14">
        <f>IF(A136="","",YEAR(A136))</f>
      </c>
    </row>
    <row r="137" spans="1:6" x14ac:dyDescent="0.25">
      <c r="A137" s="11"/>
      <c r="B137" s="9"/>
      <c r="C137" s="9"/>
      <c r="D137" s="12"/>
      <c r="E137" s="14">
        <f>IF(A137="","",MONTH(A137))</f>
      </c>
      <c r="F137" s="14">
        <f>IF(A137="","",YEAR(A137))</f>
      </c>
    </row>
    <row r="138" spans="1:6" x14ac:dyDescent="0.25">
      <c r="A138" s="11"/>
      <c r="B138" s="9"/>
      <c r="C138" s="9"/>
      <c r="D138" s="12"/>
      <c r="E138" s="14">
        <f>IF(A138="","",MONTH(A138))</f>
      </c>
      <c r="F138" s="14">
        <f>IF(A138="","",YEAR(A138))</f>
      </c>
    </row>
    <row r="139" spans="1:6" x14ac:dyDescent="0.25">
      <c r="A139" s="11"/>
      <c r="B139" s="9"/>
      <c r="C139" s="9"/>
      <c r="D139" s="12"/>
      <c r="E139" s="14">
        <f>IF(A139="","",MONTH(A139))</f>
      </c>
      <c r="F139" s="14">
        <f>IF(A139="","",YEAR(A139))</f>
      </c>
    </row>
    <row r="140" spans="1:6" x14ac:dyDescent="0.25">
      <c r="A140" s="11"/>
      <c r="B140" s="9"/>
      <c r="C140" s="9"/>
      <c r="D140" s="12"/>
      <c r="E140" s="14">
        <f>IF(A140="","",MONTH(A140))</f>
      </c>
      <c r="F140" s="14">
        <f>IF(A140="","",YEAR(A140))</f>
      </c>
    </row>
    <row r="141" spans="1:6" x14ac:dyDescent="0.25">
      <c r="A141" s="11"/>
      <c r="B141" s="9"/>
      <c r="C141" s="9"/>
      <c r="D141" s="12"/>
      <c r="E141" s="14">
        <f>IF(A141="","",MONTH(A141))</f>
      </c>
      <c r="F141" s="14">
        <f>IF(A141="","",YEAR(A141))</f>
      </c>
    </row>
    <row r="142" spans="1:6" x14ac:dyDescent="0.25">
      <c r="A142" s="11"/>
      <c r="B142" s="9"/>
      <c r="C142" s="9"/>
      <c r="D142" s="12"/>
      <c r="E142" s="14">
        <f>IF(A142="","",MONTH(A142))</f>
      </c>
      <c r="F142" s="14">
        <f>IF(A142="","",YEAR(A142))</f>
      </c>
    </row>
    <row r="143" spans="1:6" x14ac:dyDescent="0.25">
      <c r="A143" s="11"/>
      <c r="B143" s="9"/>
      <c r="C143" s="9"/>
      <c r="D143" s="12"/>
      <c r="E143" s="14">
        <f>IF(A143="","",MONTH(A143))</f>
      </c>
      <c r="F143" s="14">
        <f>IF(A143="","",YEAR(A143))</f>
      </c>
    </row>
    <row r="144" spans="1:6" x14ac:dyDescent="0.25">
      <c r="A144" s="11"/>
      <c r="B144" s="9"/>
      <c r="C144" s="9"/>
      <c r="D144" s="12"/>
      <c r="E144" s="14">
        <f>IF(A144="","",MONTH(A144))</f>
      </c>
      <c r="F144" s="14">
        <f>IF(A144="","",YEAR(A144))</f>
      </c>
    </row>
    <row r="145" spans="1:6" x14ac:dyDescent="0.25">
      <c r="A145" s="11"/>
      <c r="B145" s="9"/>
      <c r="C145" s="9"/>
      <c r="D145" s="12"/>
      <c r="E145" s="14">
        <f>IF(A145="","",MONTH(A145))</f>
      </c>
      <c r="F145" s="14">
        <f>IF(A145="","",YEAR(A145))</f>
      </c>
    </row>
    <row r="146" spans="1:6" x14ac:dyDescent="0.25">
      <c r="A146" s="11"/>
      <c r="B146" s="9"/>
      <c r="C146" s="9"/>
      <c r="D146" s="12"/>
      <c r="E146" s="14">
        <f>IF(A146="","",MONTH(A146))</f>
      </c>
      <c r="F146" s="14">
        <f>IF(A146="","",YEAR(A146))</f>
      </c>
    </row>
    <row r="147" spans="1:6" x14ac:dyDescent="0.25">
      <c r="A147" s="11"/>
      <c r="B147" s="9"/>
      <c r="C147" s="9"/>
      <c r="D147" s="12"/>
      <c r="E147" s="14">
        <f>IF(A147="","",MONTH(A147))</f>
      </c>
      <c r="F147" s="14">
        <f>IF(A147="","",YEAR(A147))</f>
      </c>
    </row>
    <row r="148" spans="1:6" x14ac:dyDescent="0.25">
      <c r="A148" s="11"/>
      <c r="B148" s="9"/>
      <c r="C148" s="9"/>
      <c r="D148" s="12"/>
      <c r="E148" s="14">
        <f>IF(A148="","",MONTH(A148))</f>
      </c>
      <c r="F148" s="14">
        <f>IF(A148="","",YEAR(A148))</f>
      </c>
    </row>
    <row r="149" spans="1:6" x14ac:dyDescent="0.25">
      <c r="A149" s="11"/>
      <c r="B149" s="9"/>
      <c r="C149" s="9"/>
      <c r="D149" s="12"/>
      <c r="E149" s="14">
        <f>IF(A149="","",MONTH(A149))</f>
      </c>
      <c r="F149" s="14">
        <f>IF(A149="","",YEAR(A149))</f>
      </c>
    </row>
    <row r="150" spans="1:6" x14ac:dyDescent="0.25">
      <c r="A150" s="11"/>
      <c r="B150" s="9"/>
      <c r="C150" s="9"/>
      <c r="D150" s="12"/>
      <c r="E150" s="14">
        <f>IF(A150="","",MONTH(A150))</f>
      </c>
      <c r="F150" s="14">
        <f>IF(A150="","",YEAR(A150))</f>
      </c>
    </row>
    <row r="151" spans="1:6" x14ac:dyDescent="0.25">
      <c r="A151" s="11"/>
      <c r="B151" s="9"/>
      <c r="C151" s="9"/>
      <c r="D151" s="12"/>
      <c r="E151" s="14">
        <f>IF(A151="","",MONTH(A151))</f>
      </c>
      <c r="F151" s="14">
        <f>IF(A151="","",YEAR(A151))</f>
      </c>
    </row>
    <row r="152" spans="1:6" x14ac:dyDescent="0.25">
      <c r="A152" s="11"/>
      <c r="B152" s="9"/>
      <c r="C152" s="9"/>
      <c r="D152" s="12"/>
      <c r="E152" s="14">
        <f>IF(A152="","",MONTH(A152))</f>
      </c>
      <c r="F152" s="14">
        <f>IF(A152="","",YEAR(A152))</f>
      </c>
    </row>
    <row r="153" spans="1:6" x14ac:dyDescent="0.25">
      <c r="A153" s="11"/>
      <c r="B153" s="9"/>
      <c r="C153" s="9"/>
      <c r="D153" s="12"/>
      <c r="E153" s="14">
        <f>IF(A153="","",MONTH(A153))</f>
      </c>
      <c r="F153" s="14">
        <f>IF(A153="","",YEAR(A153))</f>
      </c>
    </row>
    <row r="154" spans="1:6" x14ac:dyDescent="0.25">
      <c r="A154" s="11"/>
      <c r="B154" s="9"/>
      <c r="C154" s="9"/>
      <c r="D154" s="12"/>
      <c r="E154" s="14">
        <f>IF(A154="","",MONTH(A154))</f>
      </c>
      <c r="F154" s="14">
        <f>IF(A154="","",YEAR(A154))</f>
      </c>
    </row>
    <row r="155" spans="1:6" x14ac:dyDescent="0.25">
      <c r="A155" s="11"/>
      <c r="B155" s="9"/>
      <c r="C155" s="9"/>
      <c r="D155" s="12"/>
      <c r="E155" s="14">
        <f>IF(A155="","",MONTH(A155))</f>
      </c>
      <c r="F155" s="14">
        <f>IF(A155="","",YEAR(A155))</f>
      </c>
    </row>
    <row r="156" spans="1:6" x14ac:dyDescent="0.25">
      <c r="A156" s="11"/>
      <c r="B156" s="9"/>
      <c r="C156" s="9"/>
      <c r="D156" s="12"/>
      <c r="E156" s="14">
        <f>IF(A156="","",MONTH(A156))</f>
      </c>
      <c r="F156" s="14">
        <f>IF(A156="","",YEAR(A156))</f>
      </c>
    </row>
    <row r="157" spans="1:6" x14ac:dyDescent="0.25">
      <c r="A157" s="11"/>
      <c r="B157" s="9"/>
      <c r="C157" s="9"/>
      <c r="D157" s="12"/>
      <c r="E157" s="14">
        <f>IF(A157="","",MONTH(A157))</f>
      </c>
      <c r="F157" s="14">
        <f>IF(A157="","",YEAR(A157))</f>
      </c>
    </row>
    <row r="158" spans="1:6" x14ac:dyDescent="0.25">
      <c r="A158" s="11"/>
      <c r="B158" s="9"/>
      <c r="C158" s="9"/>
      <c r="D158" s="12"/>
      <c r="E158" s="14">
        <f>IF(A158="","",MONTH(A158))</f>
      </c>
      <c r="F158" s="14">
        <f>IF(A158="","",YEAR(A158))</f>
      </c>
    </row>
    <row r="159" spans="1:6" x14ac:dyDescent="0.25">
      <c r="A159" s="11"/>
      <c r="B159" s="9"/>
      <c r="C159" s="9"/>
      <c r="D159" s="12"/>
      <c r="E159" s="14">
        <f>IF(A159="","",MONTH(A159))</f>
      </c>
      <c r="F159" s="14">
        <f>IF(A159="","",YEAR(A159))</f>
      </c>
    </row>
    <row r="160" spans="1:6" x14ac:dyDescent="0.25">
      <c r="A160" s="11"/>
      <c r="B160" s="9"/>
      <c r="C160" s="9"/>
      <c r="D160" s="12"/>
      <c r="E160" s="14">
        <f>IF(A160="","",MONTH(A160))</f>
      </c>
      <c r="F160" s="14">
        <f>IF(A160="","",YEAR(A160))</f>
      </c>
    </row>
    <row r="161" spans="1:6" x14ac:dyDescent="0.25">
      <c r="A161" s="11"/>
      <c r="B161" s="9"/>
      <c r="C161" s="9"/>
      <c r="D161" s="12"/>
      <c r="E161" s="14">
        <f>IF(A161="","",MONTH(A161))</f>
      </c>
      <c r="F161" s="14">
        <f>IF(A161="","",YEAR(A161))</f>
      </c>
    </row>
    <row r="162" spans="1:6" x14ac:dyDescent="0.25">
      <c r="A162" s="11"/>
      <c r="B162" s="9"/>
      <c r="C162" s="9"/>
      <c r="D162" s="12"/>
      <c r="E162" s="14">
        <f>IF(A162="","",MONTH(A162))</f>
      </c>
      <c r="F162" s="14">
        <f>IF(A162="","",YEAR(A162))</f>
      </c>
    </row>
    <row r="163" spans="1:6" x14ac:dyDescent="0.25">
      <c r="A163" s="11"/>
      <c r="B163" s="9"/>
      <c r="C163" s="9"/>
      <c r="D163" s="12"/>
      <c r="E163" s="14">
        <f>IF(A163="","",MONTH(A163))</f>
      </c>
      <c r="F163" s="14">
        <f>IF(A163="","",YEAR(A163))</f>
      </c>
    </row>
    <row r="164" spans="1:6" x14ac:dyDescent="0.25">
      <c r="A164" s="11"/>
      <c r="B164" s="9"/>
      <c r="C164" s="9"/>
      <c r="D164" s="12"/>
      <c r="E164" s="14">
        <f>IF(A164="","",MONTH(A164))</f>
      </c>
      <c r="F164" s="14">
        <f>IF(A164="","",YEAR(A164))</f>
      </c>
    </row>
    <row r="165" spans="1:6" x14ac:dyDescent="0.25">
      <c r="A165" s="11"/>
      <c r="B165" s="9"/>
      <c r="C165" s="9"/>
      <c r="D165" s="12"/>
      <c r="E165" s="14">
        <f>IF(A165="","",MONTH(A165))</f>
      </c>
      <c r="F165" s="14">
        <f>IF(A165="","",YEAR(A165))</f>
      </c>
    </row>
    <row r="166" spans="1:6" x14ac:dyDescent="0.25">
      <c r="A166" s="11"/>
      <c r="B166" s="9"/>
      <c r="C166" s="9"/>
      <c r="D166" s="12"/>
      <c r="E166" s="14">
        <f>IF(A166="","",MONTH(A166))</f>
      </c>
      <c r="F166" s="14">
        <f>IF(A166="","",YEAR(A166))</f>
      </c>
    </row>
    <row r="167" spans="1:6" x14ac:dyDescent="0.25">
      <c r="A167" s="11"/>
      <c r="B167" s="9"/>
      <c r="C167" s="9"/>
      <c r="D167" s="12"/>
      <c r="E167" s="14">
        <f>IF(A167="","",MONTH(A167))</f>
      </c>
      <c r="F167" s="14">
        <f>IF(A167="","",YEAR(A167))</f>
      </c>
    </row>
    <row r="168" spans="1:6" x14ac:dyDescent="0.25">
      <c r="A168" s="11"/>
      <c r="B168" s="9"/>
      <c r="C168" s="9"/>
      <c r="D168" s="12"/>
      <c r="E168" s="14">
        <f>IF(A168="","",MONTH(A168))</f>
      </c>
      <c r="F168" s="14">
        <f>IF(A168="","",YEAR(A168))</f>
      </c>
    </row>
    <row r="169" spans="1:6" x14ac:dyDescent="0.25">
      <c r="A169" s="11"/>
      <c r="B169" s="9"/>
      <c r="C169" s="9"/>
      <c r="D169" s="12"/>
      <c r="E169" s="14">
        <f>IF(A169="","",MONTH(A169))</f>
      </c>
      <c r="F169" s="14">
        <f>IF(A169="","",YEAR(A169))</f>
      </c>
    </row>
    <row r="170" spans="1:6" x14ac:dyDescent="0.25">
      <c r="A170" s="11"/>
      <c r="B170" s="9"/>
      <c r="C170" s="9"/>
      <c r="D170" s="12"/>
      <c r="E170" s="14">
        <f>IF(A170="","",MONTH(A170))</f>
      </c>
      <c r="F170" s="14">
        <f>IF(A170="","",YEAR(A170))</f>
      </c>
    </row>
    <row r="171" spans="1:6" x14ac:dyDescent="0.25">
      <c r="A171" s="11"/>
      <c r="B171" s="9"/>
      <c r="C171" s="9"/>
      <c r="D171" s="12"/>
      <c r="E171" s="14">
        <f>IF(A171="","",MONTH(A171))</f>
      </c>
      <c r="F171" s="14">
        <f>IF(A171="","",YEAR(A171))</f>
      </c>
    </row>
    <row r="172" spans="1:6" x14ac:dyDescent="0.25">
      <c r="A172" s="11"/>
      <c r="B172" s="9"/>
      <c r="C172" s="9"/>
      <c r="D172" s="12"/>
      <c r="E172" s="14">
        <f>IF(A172="","",MONTH(A172))</f>
      </c>
      <c r="F172" s="14">
        <f>IF(A172="","",YEAR(A172))</f>
      </c>
    </row>
    <row r="173" spans="1:6" x14ac:dyDescent="0.25">
      <c r="A173" s="11"/>
      <c r="B173" s="9"/>
      <c r="C173" s="9"/>
      <c r="D173" s="12"/>
      <c r="E173" s="14">
        <f>IF(A173="","",MONTH(A173))</f>
      </c>
      <c r="F173" s="14">
        <f>IF(A173="","",YEAR(A173))</f>
      </c>
    </row>
    <row r="174" spans="1:6" x14ac:dyDescent="0.25">
      <c r="A174" s="11"/>
      <c r="B174" s="9"/>
      <c r="C174" s="9"/>
      <c r="D174" s="12"/>
      <c r="E174" s="14">
        <f>IF(A174="","",MONTH(A174))</f>
      </c>
      <c r="F174" s="14">
        <f>IF(A174="","",YEAR(A174))</f>
      </c>
    </row>
    <row r="175" spans="1:6" x14ac:dyDescent="0.25">
      <c r="A175" s="11"/>
      <c r="B175" s="9"/>
      <c r="C175" s="9"/>
      <c r="D175" s="12"/>
      <c r="E175" s="14">
        <f>IF(A175="","",MONTH(A175))</f>
      </c>
      <c r="F175" s="14">
        <f>IF(A175="","",YEAR(A175))</f>
      </c>
    </row>
    <row r="176" spans="1:6" x14ac:dyDescent="0.25">
      <c r="A176" s="11"/>
      <c r="B176" s="9"/>
      <c r="C176" s="9"/>
      <c r="D176" s="12"/>
      <c r="E176" s="14">
        <f>IF(A176="","",MONTH(A176))</f>
      </c>
      <c r="F176" s="14">
        <f>IF(A176="","",YEAR(A176))</f>
      </c>
    </row>
    <row r="177" spans="1:6" x14ac:dyDescent="0.25">
      <c r="A177" s="11"/>
      <c r="B177" s="9"/>
      <c r="C177" s="9"/>
      <c r="D177" s="12"/>
      <c r="E177" s="14">
        <f>IF(A177="","",MONTH(A177))</f>
      </c>
      <c r="F177" s="14">
        <f>IF(A177="","",YEAR(A177))</f>
      </c>
    </row>
    <row r="178" spans="1:6" x14ac:dyDescent="0.25">
      <c r="A178" s="11"/>
      <c r="B178" s="9"/>
      <c r="C178" s="9"/>
      <c r="D178" s="12"/>
      <c r="E178" s="14">
        <f>IF(A178="","",MONTH(A178))</f>
      </c>
      <c r="F178" s="14">
        <f>IF(A178="","",YEAR(A178))</f>
      </c>
    </row>
    <row r="179" spans="1:6" x14ac:dyDescent="0.25">
      <c r="A179" s="11"/>
      <c r="B179" s="9"/>
      <c r="C179" s="9"/>
      <c r="D179" s="12"/>
      <c r="E179" s="14">
        <f>IF(A179="","",MONTH(A179))</f>
      </c>
      <c r="F179" s="14">
        <f>IF(A179="","",YEAR(A179))</f>
      </c>
    </row>
    <row r="180" spans="1:6" x14ac:dyDescent="0.25">
      <c r="A180" s="11"/>
      <c r="B180" s="9"/>
      <c r="C180" s="9"/>
      <c r="D180" s="12"/>
      <c r="E180" s="14">
        <f>IF(A180="","",MONTH(A180))</f>
      </c>
      <c r="F180" s="14">
        <f>IF(A180="","",YEAR(A180))</f>
      </c>
    </row>
    <row r="181" spans="1:6" x14ac:dyDescent="0.25">
      <c r="A181" s="11"/>
      <c r="B181" s="9"/>
      <c r="C181" s="9"/>
      <c r="D181" s="12"/>
      <c r="E181" s="14">
        <f>IF(A181="","",MONTH(A181))</f>
      </c>
      <c r="F181" s="14">
        <f>IF(A181="","",YEAR(A181))</f>
      </c>
    </row>
    <row r="182" spans="1:6" x14ac:dyDescent="0.25">
      <c r="A182" s="11"/>
      <c r="B182" s="9"/>
      <c r="C182" s="9"/>
      <c r="D182" s="12"/>
      <c r="E182" s="14">
        <f>IF(A182="","",MONTH(A182))</f>
      </c>
      <c r="F182" s="14">
        <f>IF(A182="","",YEAR(A182))</f>
      </c>
    </row>
    <row r="183" spans="1:6" x14ac:dyDescent="0.25">
      <c r="A183" s="11"/>
      <c r="B183" s="9"/>
      <c r="C183" s="9"/>
      <c r="D183" s="12"/>
      <c r="E183" s="14">
        <f>IF(A183="","",MONTH(A183))</f>
      </c>
      <c r="F183" s="14">
        <f>IF(A183="","",YEAR(A183))</f>
      </c>
    </row>
    <row r="184" spans="1:6" x14ac:dyDescent="0.25">
      <c r="A184" s="11"/>
      <c r="B184" s="9"/>
      <c r="C184" s="9"/>
      <c r="D184" s="12"/>
      <c r="E184" s="14">
        <f>IF(A184="","",MONTH(A184))</f>
      </c>
      <c r="F184" s="14">
        <f>IF(A184="","",YEAR(A184))</f>
      </c>
    </row>
    <row r="185" spans="1:6" x14ac:dyDescent="0.25">
      <c r="A185" s="11"/>
      <c r="B185" s="9"/>
      <c r="C185" s="9"/>
      <c r="D185" s="12"/>
      <c r="E185" s="14">
        <f>IF(A185="","",MONTH(A185))</f>
      </c>
      <c r="F185" s="14">
        <f>IF(A185="","",YEAR(A185))</f>
      </c>
    </row>
    <row r="186" spans="1:6" x14ac:dyDescent="0.25">
      <c r="A186" s="11"/>
      <c r="B186" s="9"/>
      <c r="C186" s="9"/>
      <c r="D186" s="12"/>
      <c r="E186" s="14">
        <f>IF(A186="","",MONTH(A186))</f>
      </c>
      <c r="F186" s="14">
        <f>IF(A186="","",YEAR(A186))</f>
      </c>
    </row>
    <row r="187" spans="1:6" x14ac:dyDescent="0.25">
      <c r="A187" s="11"/>
      <c r="B187" s="9"/>
      <c r="C187" s="9"/>
      <c r="D187" s="12"/>
      <c r="E187" s="14">
        <f>IF(A187="","",MONTH(A187))</f>
      </c>
      <c r="F187" s="14">
        <f>IF(A187="","",YEAR(A187))</f>
      </c>
    </row>
    <row r="188" spans="1:6" x14ac:dyDescent="0.25">
      <c r="A188" s="11"/>
      <c r="B188" s="9"/>
      <c r="C188" s="9"/>
      <c r="D188" s="12"/>
      <c r="E188" s="14">
        <f>IF(A188="","",MONTH(A188))</f>
      </c>
      <c r="F188" s="14">
        <f>IF(A188="","",YEAR(A188))</f>
      </c>
    </row>
    <row r="189" spans="1:6" x14ac:dyDescent="0.25">
      <c r="A189" s="11"/>
      <c r="B189" s="9"/>
      <c r="C189" s="9"/>
      <c r="D189" s="12"/>
      <c r="E189" s="14">
        <f>IF(A189="","",MONTH(A189))</f>
      </c>
      <c r="F189" s="14">
        <f>IF(A189="","",YEAR(A189))</f>
      </c>
    </row>
    <row r="190" spans="1:6" x14ac:dyDescent="0.25">
      <c r="A190" s="11"/>
      <c r="B190" s="9"/>
      <c r="C190" s="9"/>
      <c r="D190" s="12"/>
      <c r="E190" s="14">
        <f>IF(A190="","",MONTH(A190))</f>
      </c>
      <c r="F190" s="14">
        <f>IF(A190="","",YEAR(A190))</f>
      </c>
    </row>
    <row r="191" spans="1:6" x14ac:dyDescent="0.25">
      <c r="A191" s="11"/>
      <c r="B191" s="9"/>
      <c r="C191" s="9"/>
      <c r="D191" s="12"/>
      <c r="E191" s="14">
        <f>IF(A191="","",MONTH(A191))</f>
      </c>
      <c r="F191" s="14">
        <f>IF(A191="","",YEAR(A191))</f>
      </c>
    </row>
    <row r="192" spans="1:6" x14ac:dyDescent="0.25">
      <c r="A192" s="11"/>
      <c r="B192" s="9"/>
      <c r="C192" s="9"/>
      <c r="D192" s="12"/>
      <c r="E192" s="14">
        <f>IF(A192="","",MONTH(A192))</f>
      </c>
      <c r="F192" s="14">
        <f>IF(A192="","",YEAR(A192))</f>
      </c>
    </row>
    <row r="193" spans="1:6" x14ac:dyDescent="0.25">
      <c r="A193" s="11"/>
      <c r="B193" s="9"/>
      <c r="C193" s="9"/>
      <c r="D193" s="12"/>
      <c r="E193" s="14">
        <f>IF(A193="","",MONTH(A193))</f>
      </c>
      <c r="F193" s="14">
        <f>IF(A193="","",YEAR(A193))</f>
      </c>
    </row>
    <row r="194" spans="1:6" x14ac:dyDescent="0.25">
      <c r="A194" s="11"/>
      <c r="B194" s="9"/>
      <c r="C194" s="9"/>
      <c r="D194" s="12"/>
      <c r="E194" s="14">
        <f>IF(A194="","",MONTH(A194))</f>
      </c>
      <c r="F194" s="14">
        <f>IF(A194="","",YEAR(A194))</f>
      </c>
    </row>
    <row r="195" spans="1:6" x14ac:dyDescent="0.25">
      <c r="A195" s="11"/>
      <c r="B195" s="9"/>
      <c r="C195" s="9"/>
      <c r="D195" s="12"/>
      <c r="E195" s="14">
        <f>IF(A195="","",MONTH(A195))</f>
      </c>
      <c r="F195" s="14">
        <f>IF(A195="","",YEAR(A195))</f>
      </c>
    </row>
    <row r="196" spans="1:6" x14ac:dyDescent="0.25">
      <c r="A196" s="11"/>
      <c r="B196" s="9"/>
      <c r="C196" s="9"/>
      <c r="D196" s="12"/>
      <c r="E196" s="14">
        <f>IF(A196="","",MONTH(A196))</f>
      </c>
      <c r="F196" s="14">
        <f>IF(A196="","",YEAR(A196))</f>
      </c>
    </row>
    <row r="197" spans="1:6" x14ac:dyDescent="0.25">
      <c r="A197" s="11"/>
      <c r="B197" s="9"/>
      <c r="C197" s="9"/>
      <c r="D197" s="12"/>
      <c r="E197" s="14">
        <f>IF(A197="","",MONTH(A197))</f>
      </c>
      <c r="F197" s="14">
        <f>IF(A197="","",YEAR(A197))</f>
      </c>
    </row>
    <row r="198" spans="1:6" x14ac:dyDescent="0.25">
      <c r="A198" s="11"/>
      <c r="B198" s="9"/>
      <c r="C198" s="9"/>
      <c r="D198" s="12"/>
      <c r="E198" s="14">
        <f>IF(A198="","",MONTH(A198))</f>
      </c>
      <c r="F198" s="14">
        <f>IF(A198="","",YEAR(A198))</f>
      </c>
    </row>
    <row r="199" spans="1:6" x14ac:dyDescent="0.25">
      <c r="A199" s="11"/>
      <c r="B199" s="9"/>
      <c r="C199" s="9"/>
      <c r="D199" s="12"/>
      <c r="E199" s="14">
        <f>IF(A199="","",MONTH(A199))</f>
      </c>
      <c r="F199" s="14">
        <f>IF(A199="","",YEAR(A199))</f>
      </c>
    </row>
    <row r="200" spans="1:6" x14ac:dyDescent="0.25">
      <c r="A200" s="11"/>
      <c r="B200" s="9"/>
      <c r="C200" s="9"/>
      <c r="D200" s="12"/>
      <c r="E200" s="14">
        <f>IF(A200="","",MONTH(A200))</f>
      </c>
      <c r="F200" s="14">
        <f>IF(A200="","",YEAR(A200))</f>
      </c>
    </row>
    <row r="201" spans="1:6" x14ac:dyDescent="0.25">
      <c r="A201" s="11"/>
      <c r="B201" s="9"/>
      <c r="C201" s="9"/>
      <c r="D201" s="12"/>
      <c r="E201" s="14">
        <f>IF(A201="","",MONTH(A201))</f>
      </c>
      <c r="F201" s="14">
        <f>IF(A201="","",YEAR(A201))</f>
      </c>
    </row>
    <row r="202" spans="1:6" x14ac:dyDescent="0.25">
      <c r="A202" s="11"/>
      <c r="B202" s="9"/>
      <c r="C202" s="9"/>
      <c r="D202" s="12"/>
      <c r="E202" s="14">
        <f>IF(A202="","",MONTH(A202))</f>
      </c>
      <c r="F202" s="14">
        <f>IF(A202="","",YEAR(A202))</f>
      </c>
    </row>
    <row r="203" spans="1:6" x14ac:dyDescent="0.25">
      <c r="A203" s="11"/>
      <c r="B203" s="9"/>
      <c r="C203" s="9"/>
      <c r="D203" s="12"/>
      <c r="E203" s="14">
        <f>IF(A203="","",MONTH(A203))</f>
      </c>
      <c r="F203" s="14">
        <f>IF(A203="","",YEAR(A203))</f>
      </c>
    </row>
    <row r="204" spans="1:6" x14ac:dyDescent="0.25">
      <c r="A204" s="11"/>
      <c r="B204" s="9"/>
      <c r="C204" s="9"/>
      <c r="D204" s="12"/>
      <c r="E204" s="14">
        <f>IF(A204="","",MONTH(A204))</f>
      </c>
      <c r="F204" s="14">
        <f>IF(A204="","",YEAR(A204))</f>
      </c>
    </row>
    <row r="205" spans="1:6" x14ac:dyDescent="0.25">
      <c r="A205" s="11"/>
      <c r="B205" s="9"/>
      <c r="C205" s="9"/>
      <c r="D205" s="12"/>
      <c r="E205" s="14">
        <f>IF(A205="","",MONTH(A205))</f>
      </c>
      <c r="F205" s="14">
        <f>IF(A205="","",YEAR(A205))</f>
      </c>
    </row>
    <row r="206" spans="1:6" x14ac:dyDescent="0.25">
      <c r="A206" s="11"/>
      <c r="B206" s="9"/>
      <c r="C206" s="9"/>
      <c r="D206" s="12"/>
      <c r="E206" s="14">
        <f>IF(A206="","",MONTH(A206))</f>
      </c>
      <c r="F206" s="14">
        <f>IF(A206="","",YEAR(A206))</f>
      </c>
    </row>
    <row r="207" spans="1:6" x14ac:dyDescent="0.25">
      <c r="A207" s="11"/>
      <c r="B207" s="9"/>
      <c r="C207" s="9"/>
      <c r="D207" s="12"/>
      <c r="E207" s="14">
        <f>IF(A207="","",MONTH(A207))</f>
      </c>
      <c r="F207" s="14">
        <f>IF(A207="","",YEAR(A207))</f>
      </c>
    </row>
    <row r="208" spans="1:6" x14ac:dyDescent="0.25">
      <c r="A208" s="11"/>
      <c r="B208" s="9"/>
      <c r="C208" s="9"/>
      <c r="D208" s="12"/>
      <c r="E208" s="14">
        <f>IF(A208="","",MONTH(A208))</f>
      </c>
      <c r="F208" s="14">
        <f>IF(A208="","",YEAR(A208))</f>
      </c>
    </row>
    <row r="209" spans="1:6" x14ac:dyDescent="0.25">
      <c r="A209" s="11"/>
      <c r="B209" s="9"/>
      <c r="C209" s="9"/>
      <c r="D209" s="12"/>
      <c r="E209" s="14">
        <f>IF(A209="","",MONTH(A209))</f>
      </c>
      <c r="F209" s="14">
        <f>IF(A209="","",YEAR(A209))</f>
      </c>
    </row>
    <row r="210" spans="1:6" x14ac:dyDescent="0.25">
      <c r="A210" s="11"/>
      <c r="B210" s="9"/>
      <c r="C210" s="9"/>
      <c r="D210" s="12"/>
      <c r="E210" s="14">
        <f>IF(A210="","",MONTH(A210))</f>
      </c>
      <c r="F210" s="14">
        <f>IF(A210="","",YEAR(A210))</f>
      </c>
    </row>
    <row r="211" spans="1:6" x14ac:dyDescent="0.25">
      <c r="A211" s="11"/>
      <c r="B211" s="9"/>
      <c r="C211" s="9"/>
      <c r="D211" s="12"/>
      <c r="E211" s="14">
        <f>IF(A211="","",MONTH(A211))</f>
      </c>
      <c r="F211" s="14">
        <f>IF(A211="","",YEAR(A211))</f>
      </c>
    </row>
    <row r="212" spans="1:6" x14ac:dyDescent="0.25">
      <c r="A212" s="11"/>
      <c r="B212" s="9"/>
      <c r="C212" s="9"/>
      <c r="D212" s="12"/>
      <c r="E212" s="14">
        <f>IF(A212="","",MONTH(A212))</f>
      </c>
      <c r="F212" s="14">
        <f>IF(A212="","",YEAR(A212))</f>
      </c>
    </row>
    <row r="213" spans="1:6" x14ac:dyDescent="0.25">
      <c r="A213" s="11"/>
      <c r="B213" s="9"/>
      <c r="C213" s="9"/>
      <c r="D213" s="12"/>
      <c r="E213" s="14">
        <f>IF(A213="","",MONTH(A213))</f>
      </c>
      <c r="F213" s="14">
        <f>IF(A213="","",YEAR(A213))</f>
      </c>
    </row>
    <row r="214" spans="1:6" x14ac:dyDescent="0.25">
      <c r="A214" s="11"/>
      <c r="B214" s="9"/>
      <c r="C214" s="9"/>
      <c r="D214" s="12"/>
      <c r="E214" s="14">
        <f>IF(A214="","",MONTH(A214))</f>
      </c>
      <c r="F214" s="14">
        <f>IF(A214="","",YEAR(A214))</f>
      </c>
    </row>
    <row r="215" spans="1:6" x14ac:dyDescent="0.25">
      <c r="A215" s="11"/>
      <c r="B215" s="9"/>
      <c r="C215" s="9"/>
      <c r="D215" s="12"/>
      <c r="E215" s="14">
        <f>IF(A215="","",MONTH(A215))</f>
      </c>
      <c r="F215" s="14">
        <f>IF(A215="","",YEAR(A215))</f>
      </c>
    </row>
    <row r="216" spans="1:6" x14ac:dyDescent="0.25">
      <c r="A216" s="11"/>
      <c r="B216" s="9"/>
      <c r="C216" s="9"/>
      <c r="D216" s="12"/>
      <c r="E216" s="14">
        <f>IF(A216="","",MONTH(A216))</f>
      </c>
      <c r="F216" s="14">
        <f>IF(A216="","",YEAR(A216))</f>
      </c>
    </row>
    <row r="217" spans="1:6" x14ac:dyDescent="0.25">
      <c r="A217" s="11"/>
      <c r="B217" s="9"/>
      <c r="C217" s="9"/>
      <c r="D217" s="12"/>
      <c r="E217" s="14">
        <f>IF(A217="","",MONTH(A217))</f>
      </c>
      <c r="F217" s="14">
        <f>IF(A217="","",YEAR(A217))</f>
      </c>
    </row>
    <row r="218" spans="1:6" x14ac:dyDescent="0.25">
      <c r="A218" s="11"/>
      <c r="B218" s="9"/>
      <c r="C218" s="9"/>
      <c r="D218" s="12"/>
      <c r="E218" s="14">
        <f>IF(A218="","",MONTH(A218))</f>
      </c>
      <c r="F218" s="14">
        <f>IF(A218="","",YEAR(A218))</f>
      </c>
    </row>
    <row r="219" spans="1:6" x14ac:dyDescent="0.25">
      <c r="A219" s="11"/>
      <c r="B219" s="9"/>
      <c r="C219" s="9"/>
      <c r="D219" s="12"/>
      <c r="E219" s="14">
        <f>IF(A219="","",MONTH(A219))</f>
      </c>
      <c r="F219" s="14">
        <f>IF(A219="","",YEAR(A219))</f>
      </c>
    </row>
    <row r="220" spans="1:6" x14ac:dyDescent="0.25">
      <c r="A220" s="11"/>
      <c r="B220" s="9"/>
      <c r="C220" s="9"/>
      <c r="D220" s="12"/>
      <c r="E220" s="14">
        <f>IF(A220="","",MONTH(A220))</f>
      </c>
      <c r="F220" s="14">
        <f>IF(A220="","",YEAR(A220))</f>
      </c>
    </row>
    <row r="221" spans="1:6" x14ac:dyDescent="0.25">
      <c r="A221" s="11"/>
      <c r="B221" s="9"/>
      <c r="C221" s="9"/>
      <c r="D221" s="12"/>
      <c r="E221" s="14">
        <f>IF(A221="","",MONTH(A221))</f>
      </c>
      <c r="F221" s="14">
        <f>IF(A221="","",YEAR(A221))</f>
      </c>
    </row>
    <row r="222" spans="1:6" x14ac:dyDescent="0.25">
      <c r="A222" s="11"/>
      <c r="B222" s="9"/>
      <c r="C222" s="9"/>
      <c r="D222" s="12"/>
      <c r="E222" s="14">
        <f>IF(A222="","",MONTH(A222))</f>
      </c>
      <c r="F222" s="14">
        <f>IF(A222="","",YEAR(A222))</f>
      </c>
    </row>
    <row r="223" spans="1:6" x14ac:dyDescent="0.25">
      <c r="A223" s="11"/>
      <c r="B223" s="9"/>
      <c r="C223" s="9"/>
      <c r="D223" s="12"/>
      <c r="E223" s="14">
        <f>IF(A223="","",MONTH(A223))</f>
      </c>
      <c r="F223" s="14">
        <f>IF(A223="","",YEAR(A223))</f>
      </c>
    </row>
    <row r="224" spans="1:6" x14ac:dyDescent="0.25">
      <c r="A224" s="11"/>
      <c r="B224" s="9"/>
      <c r="C224" s="9"/>
      <c r="D224" s="12"/>
      <c r="E224" s="14">
        <f>IF(A224="","",MONTH(A224))</f>
      </c>
      <c r="F224" s="14">
        <f>IF(A224="","",YEAR(A224))</f>
      </c>
    </row>
    <row r="225" spans="1:6" x14ac:dyDescent="0.25">
      <c r="A225" s="11"/>
      <c r="B225" s="9"/>
      <c r="C225" s="9"/>
      <c r="D225" s="12"/>
      <c r="E225" s="14">
        <f>IF(A225="","",MONTH(A225))</f>
      </c>
      <c r="F225" s="14">
        <f>IF(A225="","",YEAR(A225))</f>
      </c>
    </row>
    <row r="226" spans="1:6" x14ac:dyDescent="0.25">
      <c r="A226" s="11"/>
      <c r="B226" s="9"/>
      <c r="C226" s="9"/>
      <c r="D226" s="12"/>
      <c r="E226" s="14">
        <f>IF(A226="","",MONTH(A226))</f>
      </c>
      <c r="F226" s="14">
        <f>IF(A226="","",YEAR(A226))</f>
      </c>
    </row>
    <row r="227" spans="1:6" x14ac:dyDescent="0.25">
      <c r="A227" s="11"/>
      <c r="B227" s="9"/>
      <c r="C227" s="9"/>
      <c r="D227" s="12"/>
      <c r="E227" s="14">
        <f>IF(A227="","",MONTH(A227))</f>
      </c>
      <c r="F227" s="14">
        <f>IF(A227="","",YEAR(A227))</f>
      </c>
    </row>
    <row r="228" spans="1:6" x14ac:dyDescent="0.25">
      <c r="A228" s="11"/>
      <c r="B228" s="9"/>
      <c r="C228" s="9"/>
      <c r="D228" s="12"/>
      <c r="E228" s="14">
        <f>IF(A228="","",MONTH(A228))</f>
      </c>
      <c r="F228" s="14">
        <f>IF(A228="","",YEAR(A228))</f>
      </c>
    </row>
    <row r="229" spans="1:6" x14ac:dyDescent="0.25">
      <c r="A229" s="11"/>
      <c r="B229" s="9"/>
      <c r="C229" s="9"/>
      <c r="D229" s="12"/>
      <c r="E229" s="14">
        <f>IF(A229="","",MONTH(A229))</f>
      </c>
      <c r="F229" s="14">
        <f>IF(A229="","",YEAR(A229))</f>
      </c>
    </row>
    <row r="230" spans="1:6" x14ac:dyDescent="0.25">
      <c r="A230" s="11"/>
      <c r="B230" s="9"/>
      <c r="C230" s="9"/>
      <c r="D230" s="12"/>
      <c r="E230" s="14">
        <f>IF(A230="","",MONTH(A230))</f>
      </c>
      <c r="F230" s="14">
        <f>IF(A230="","",YEAR(A230))</f>
      </c>
    </row>
    <row r="231" spans="1:6" x14ac:dyDescent="0.25">
      <c r="A231" s="11"/>
      <c r="B231" s="9"/>
      <c r="C231" s="9"/>
      <c r="D231" s="12"/>
      <c r="E231" s="14">
        <f>IF(A231="","",MONTH(A231))</f>
      </c>
      <c r="F231" s="14">
        <f>IF(A231="","",YEAR(A231))</f>
      </c>
    </row>
    <row r="232" spans="1:6" x14ac:dyDescent="0.25">
      <c r="A232" s="11"/>
      <c r="B232" s="9"/>
      <c r="C232" s="9"/>
      <c r="D232" s="12"/>
      <c r="E232" s="14">
        <f>IF(A232="","",MONTH(A232))</f>
      </c>
      <c r="F232" s="14">
        <f>IF(A232="","",YEAR(A232))</f>
      </c>
    </row>
    <row r="233" spans="1:6" x14ac:dyDescent="0.25">
      <c r="A233" s="11"/>
      <c r="B233" s="9"/>
      <c r="C233" s="9"/>
      <c r="D233" s="12"/>
      <c r="E233" s="14">
        <f>IF(A233="","",MONTH(A233))</f>
      </c>
      <c r="F233" s="14">
        <f>IF(A233="","",YEAR(A233))</f>
      </c>
    </row>
    <row r="234" spans="1:6" x14ac:dyDescent="0.25">
      <c r="A234" s="11"/>
      <c r="B234" s="9"/>
      <c r="C234" s="9"/>
      <c r="D234" s="12"/>
      <c r="E234" s="14">
        <f>IF(A234="","",MONTH(A234))</f>
      </c>
      <c r="F234" s="14">
        <f>IF(A234="","",YEAR(A234))</f>
      </c>
    </row>
    <row r="235" spans="1:6" x14ac:dyDescent="0.25">
      <c r="A235" s="11"/>
      <c r="B235" s="9"/>
      <c r="C235" s="9"/>
      <c r="D235" s="12"/>
      <c r="E235" s="14">
        <f>IF(A235="","",MONTH(A235))</f>
      </c>
      <c r="F235" s="14">
        <f>IF(A235="","",YEAR(A235))</f>
      </c>
    </row>
    <row r="236" spans="1:6" x14ac:dyDescent="0.25">
      <c r="A236" s="11"/>
      <c r="B236" s="9"/>
      <c r="C236" s="9"/>
      <c r="D236" s="12"/>
      <c r="E236" s="14">
        <f>IF(A236="","",MONTH(A236))</f>
      </c>
      <c r="F236" s="14">
        <f>IF(A236="","",YEAR(A236))</f>
      </c>
    </row>
    <row r="237" spans="1:6" x14ac:dyDescent="0.25">
      <c r="A237" s="11"/>
      <c r="B237" s="9"/>
      <c r="C237" s="9"/>
      <c r="D237" s="12"/>
      <c r="E237" s="14">
        <f>IF(A237="","",MONTH(A237))</f>
      </c>
      <c r="F237" s="14">
        <f>IF(A237="","",YEAR(A237))</f>
      </c>
    </row>
    <row r="238" spans="1:6" x14ac:dyDescent="0.25">
      <c r="A238" s="11"/>
      <c r="B238" s="9"/>
      <c r="C238" s="9"/>
      <c r="D238" s="12"/>
      <c r="E238" s="14">
        <f>IF(A238="","",MONTH(A238))</f>
      </c>
      <c r="F238" s="14">
        <f>IF(A238="","",YEAR(A238))</f>
      </c>
    </row>
    <row r="239" spans="1:6" x14ac:dyDescent="0.25">
      <c r="A239" s="11"/>
      <c r="B239" s="9"/>
      <c r="C239" s="9"/>
      <c r="D239" s="12"/>
      <c r="E239" s="14">
        <f>IF(A239="","",MONTH(A239))</f>
      </c>
      <c r="F239" s="14">
        <f>IF(A239="","",YEAR(A239))</f>
      </c>
    </row>
    <row r="240" spans="1:6" x14ac:dyDescent="0.25">
      <c r="A240" s="11"/>
      <c r="B240" s="9"/>
      <c r="C240" s="9"/>
      <c r="D240" s="12"/>
      <c r="E240" s="14">
        <f>IF(A240="","",MONTH(A240))</f>
      </c>
      <c r="F240" s="14">
        <f>IF(A240="","",YEAR(A240))</f>
      </c>
    </row>
    <row r="241" spans="1:6" x14ac:dyDescent="0.25">
      <c r="A241" s="11"/>
      <c r="B241" s="9"/>
      <c r="C241" s="9"/>
      <c r="D241" s="12"/>
      <c r="E241" s="14">
        <f>IF(A241="","",MONTH(A241))</f>
      </c>
      <c r="F241" s="14">
        <f>IF(A241="","",YEAR(A241))</f>
      </c>
    </row>
    <row r="242" spans="1:6" x14ac:dyDescent="0.25">
      <c r="A242" s="11"/>
      <c r="B242" s="9"/>
      <c r="C242" s="9"/>
      <c r="D242" s="12"/>
      <c r="E242" s="14">
        <f>IF(A242="","",MONTH(A242))</f>
      </c>
      <c r="F242" s="14">
        <f>IF(A242="","",YEAR(A242))</f>
      </c>
    </row>
    <row r="243" spans="1:6" x14ac:dyDescent="0.25">
      <c r="A243" s="11"/>
      <c r="B243" s="9"/>
      <c r="C243" s="9"/>
      <c r="D243" s="12"/>
      <c r="E243" s="14">
        <f>IF(A243="","",MONTH(A243))</f>
      </c>
      <c r="F243" s="14">
        <f>IF(A243="","",YEAR(A243))</f>
      </c>
    </row>
    <row r="244" spans="1:6" x14ac:dyDescent="0.25">
      <c r="A244" s="11"/>
      <c r="B244" s="9"/>
      <c r="C244" s="9"/>
      <c r="D244" s="12"/>
      <c r="E244" s="14">
        <f>IF(A244="","",MONTH(A244))</f>
      </c>
      <c r="F244" s="14">
        <f>IF(A244="","",YEAR(A244))</f>
      </c>
    </row>
    <row r="245" spans="1:6" x14ac:dyDescent="0.25">
      <c r="A245" s="11"/>
      <c r="B245" s="9"/>
      <c r="C245" s="9"/>
      <c r="D245" s="12"/>
      <c r="E245" s="14">
        <f>IF(A245="","",MONTH(A245))</f>
      </c>
      <c r="F245" s="14">
        <f>IF(A245="","",YEAR(A245))</f>
      </c>
    </row>
    <row r="246" spans="1:6" x14ac:dyDescent="0.25">
      <c r="A246" s="11"/>
      <c r="B246" s="9"/>
      <c r="C246" s="9"/>
      <c r="D246" s="12"/>
      <c r="E246" s="14">
        <f>IF(A246="","",MONTH(A246))</f>
      </c>
      <c r="F246" s="14">
        <f>IF(A246="","",YEAR(A246))</f>
      </c>
    </row>
    <row r="247" spans="1:6" x14ac:dyDescent="0.25">
      <c r="A247" s="11"/>
      <c r="B247" s="9"/>
      <c r="C247" s="9"/>
      <c r="D247" s="12"/>
      <c r="E247" s="14">
        <f>IF(A247="","",MONTH(A247))</f>
      </c>
      <c r="F247" s="14">
        <f>IF(A247="","",YEAR(A247))</f>
      </c>
    </row>
    <row r="248" spans="1:6" x14ac:dyDescent="0.25">
      <c r="A248" s="11"/>
      <c r="B248" s="9"/>
      <c r="C248" s="9"/>
      <c r="D248" s="12"/>
      <c r="E248" s="14">
        <f>IF(A248="","",MONTH(A248))</f>
      </c>
      <c r="F248" s="14">
        <f>IF(A248="","",YEAR(A248))</f>
      </c>
    </row>
    <row r="249" spans="1:6" x14ac:dyDescent="0.25">
      <c r="A249" s="11"/>
      <c r="B249" s="9"/>
      <c r="C249" s="9"/>
      <c r="D249" s="12"/>
      <c r="E249" s="14">
        <f>IF(A249="","",MONTH(A249))</f>
      </c>
      <c r="F249" s="14">
        <f>IF(A249="","",YEAR(A249))</f>
      </c>
    </row>
    <row r="250" spans="1:6" x14ac:dyDescent="0.25">
      <c r="A250" s="11"/>
      <c r="B250" s="9"/>
      <c r="C250" s="9"/>
      <c r="D250" s="12"/>
      <c r="E250" s="14">
        <f>IF(A250="","",MONTH(A250))</f>
      </c>
      <c r="F250" s="14">
        <f>IF(A250="","",YEAR(A250))</f>
      </c>
    </row>
    <row r="251" spans="1:6" x14ac:dyDescent="0.25">
      <c r="A251" s="11"/>
      <c r="B251" s="9"/>
      <c r="C251" s="9"/>
      <c r="D251" s="12"/>
      <c r="E251" s="14">
        <f>IF(A251="","",MONTH(A251))</f>
      </c>
      <c r="F251" s="14">
        <f>IF(A251="","",YEAR(A251))</f>
      </c>
    </row>
    <row r="252" spans="1:6" x14ac:dyDescent="0.25">
      <c r="A252" s="11"/>
      <c r="B252" s="9"/>
      <c r="C252" s="9"/>
      <c r="D252" s="12"/>
      <c r="E252" s="14">
        <f>IF(A252="","",MONTH(A252))</f>
      </c>
      <c r="F252" s="14">
        <f>IF(A252="","",YEAR(A252))</f>
      </c>
    </row>
    <row r="253" spans="1:6" x14ac:dyDescent="0.25">
      <c r="A253" s="11"/>
      <c r="B253" s="9"/>
      <c r="C253" s="9"/>
      <c r="D253" s="12"/>
      <c r="E253" s="14">
        <f>IF(A253="","",MONTH(A253))</f>
      </c>
      <c r="F253" s="14">
        <f>IF(A253="","",YEAR(A253))</f>
      </c>
    </row>
    <row r="254" spans="1:6" x14ac:dyDescent="0.25">
      <c r="A254" s="11"/>
      <c r="B254" s="9"/>
      <c r="C254" s="9"/>
      <c r="D254" s="12"/>
      <c r="E254" s="14">
        <f>IF(A254="","",MONTH(A254))</f>
      </c>
      <c r="F254" s="14">
        <f>IF(A254="","",YEAR(A254))</f>
      </c>
    </row>
    <row r="255" spans="1:6" x14ac:dyDescent="0.25">
      <c r="A255" s="11"/>
      <c r="B255" s="9"/>
      <c r="C255" s="9"/>
      <c r="D255" s="12"/>
      <c r="E255" s="14">
        <f>IF(A255="","",MONTH(A255))</f>
      </c>
      <c r="F255" s="14">
        <f>IF(A255="","",YEAR(A255))</f>
      </c>
    </row>
    <row r="256" spans="1:6" x14ac:dyDescent="0.25">
      <c r="A256" s="11"/>
      <c r="B256" s="9"/>
      <c r="C256" s="9"/>
      <c r="D256" s="12"/>
      <c r="E256" s="14">
        <f>IF(A256="","",MONTH(A256))</f>
      </c>
      <c r="F256" s="14">
        <f>IF(A256="","",YEAR(A256))</f>
      </c>
    </row>
    <row r="257" spans="1:6" x14ac:dyDescent="0.25">
      <c r="A257" s="11"/>
      <c r="B257" s="9"/>
      <c r="C257" s="9"/>
      <c r="D257" s="12"/>
      <c r="E257" s="14">
        <f>IF(A257="","",MONTH(A257))</f>
      </c>
      <c r="F257" s="14">
        <f>IF(A257="","",YEAR(A257))</f>
      </c>
    </row>
    <row r="258" spans="1:6" x14ac:dyDescent="0.25">
      <c r="A258" s="11"/>
      <c r="B258" s="9"/>
      <c r="C258" s="9"/>
      <c r="D258" s="12"/>
      <c r="E258" s="14">
        <f>IF(A258="","",MONTH(A258))</f>
      </c>
      <c r="F258" s="14">
        <f>IF(A258="","",YEAR(A258))</f>
      </c>
    </row>
    <row r="259" spans="1:6" x14ac:dyDescent="0.25">
      <c r="A259" s="11"/>
      <c r="B259" s="9"/>
      <c r="C259" s="9"/>
      <c r="D259" s="12"/>
      <c r="E259" s="14">
        <f>IF(A259="","",MONTH(A259))</f>
      </c>
      <c r="F259" s="14">
        <f>IF(A259="","",YEAR(A259))</f>
      </c>
    </row>
    <row r="260" spans="1:6" x14ac:dyDescent="0.25">
      <c r="A260" s="11"/>
      <c r="B260" s="9"/>
      <c r="C260" s="9"/>
      <c r="D260" s="12"/>
      <c r="E260" s="14">
        <f>IF(A260="","",MONTH(A260))</f>
      </c>
      <c r="F260" s="14">
        <f>IF(A260="","",YEAR(A260))</f>
      </c>
    </row>
    <row r="261" spans="1:6" x14ac:dyDescent="0.25">
      <c r="A261" s="11"/>
      <c r="B261" s="9"/>
      <c r="C261" s="9"/>
      <c r="D261" s="12"/>
      <c r="E261" s="14">
        <f>IF(A261="","",MONTH(A261))</f>
      </c>
      <c r="F261" s="14">
        <f>IF(A261="","",YEAR(A261))</f>
      </c>
    </row>
    <row r="262" spans="1:6" x14ac:dyDescent="0.25">
      <c r="A262" s="11"/>
      <c r="B262" s="9"/>
      <c r="C262" s="9"/>
      <c r="D262" s="12"/>
      <c r="E262" s="14">
        <f>IF(A262="","",MONTH(A262))</f>
      </c>
      <c r="F262" s="14">
        <f>IF(A262="","",YEAR(A262))</f>
      </c>
    </row>
    <row r="263" spans="1:6" x14ac:dyDescent="0.25">
      <c r="A263" s="11"/>
      <c r="B263" s="9"/>
      <c r="C263" s="9"/>
      <c r="D263" s="12"/>
      <c r="E263" s="14">
        <f>IF(A263="","",MONTH(A263))</f>
      </c>
      <c r="F263" s="14">
        <f>IF(A263="","",YEAR(A263))</f>
      </c>
    </row>
    <row r="264" spans="1:6" x14ac:dyDescent="0.25">
      <c r="A264" s="11"/>
      <c r="B264" s="9"/>
      <c r="C264" s="9"/>
      <c r="D264" s="12"/>
      <c r="E264" s="14">
        <f>IF(A264="","",MONTH(A264))</f>
      </c>
      <c r="F264" s="14">
        <f>IF(A264="","",YEAR(A264))</f>
      </c>
    </row>
    <row r="265" spans="1:6" x14ac:dyDescent="0.25">
      <c r="A265" s="11"/>
      <c r="B265" s="9"/>
      <c r="C265" s="9"/>
      <c r="D265" s="12"/>
      <c r="E265" s="14">
        <f>IF(A265="","",MONTH(A265))</f>
      </c>
      <c r="F265" s="14">
        <f>IF(A265="","",YEAR(A265))</f>
      </c>
    </row>
    <row r="266" spans="1:6" x14ac:dyDescent="0.25">
      <c r="A266" s="11"/>
      <c r="B266" s="9"/>
      <c r="C266" s="9"/>
      <c r="D266" s="12"/>
      <c r="E266" s="14">
        <f>IF(A266="","",MONTH(A266))</f>
      </c>
      <c r="F266" s="14">
        <f>IF(A266="","",YEAR(A266))</f>
      </c>
    </row>
    <row r="267" spans="1:6" x14ac:dyDescent="0.25">
      <c r="A267" s="11"/>
      <c r="B267" s="9"/>
      <c r="C267" s="9"/>
      <c r="D267" s="12"/>
      <c r="E267" s="14">
        <f>IF(A267="","",MONTH(A267))</f>
      </c>
      <c r="F267" s="14">
        <f>IF(A267="","",YEAR(A267))</f>
      </c>
    </row>
    <row r="268" spans="1:6" x14ac:dyDescent="0.25">
      <c r="A268" s="11"/>
      <c r="B268" s="9"/>
      <c r="C268" s="9"/>
      <c r="D268" s="12"/>
      <c r="E268" s="14">
        <f>IF(A268="","",MONTH(A268))</f>
      </c>
      <c r="F268" s="14">
        <f>IF(A268="","",YEAR(A268))</f>
      </c>
    </row>
    <row r="269" spans="1:6" x14ac:dyDescent="0.25">
      <c r="A269" s="11"/>
      <c r="B269" s="9"/>
      <c r="C269" s="9"/>
      <c r="D269" s="12"/>
      <c r="E269" s="14">
        <f>IF(A269="","",MONTH(A269))</f>
      </c>
      <c r="F269" s="14">
        <f>IF(A269="","",YEAR(A269))</f>
      </c>
    </row>
    <row r="270" spans="1:6" x14ac:dyDescent="0.25">
      <c r="A270" s="11"/>
      <c r="B270" s="9"/>
      <c r="C270" s="9"/>
      <c r="D270" s="12"/>
      <c r="E270" s="14">
        <f>IF(A270="","",MONTH(A270))</f>
      </c>
      <c r="F270" s="14">
        <f>IF(A270="","",YEAR(A270))</f>
      </c>
    </row>
    <row r="271" spans="1:6" x14ac:dyDescent="0.25">
      <c r="A271" s="11"/>
      <c r="B271" s="9"/>
      <c r="C271" s="9"/>
      <c r="D271" s="12"/>
      <c r="E271" s="14">
        <f>IF(A271="","",MONTH(A271))</f>
      </c>
      <c r="F271" s="14">
        <f>IF(A271="","",YEAR(A271))</f>
      </c>
    </row>
    <row r="272" spans="1:6" x14ac:dyDescent="0.25">
      <c r="A272" s="11"/>
      <c r="B272" s="9"/>
      <c r="C272" s="9"/>
      <c r="D272" s="12"/>
      <c r="E272" s="14">
        <f>IF(A272="","",MONTH(A272))</f>
      </c>
      <c r="F272" s="14">
        <f>IF(A272="","",YEAR(A272))</f>
      </c>
    </row>
    <row r="273" spans="1:6" x14ac:dyDescent="0.25">
      <c r="A273" s="11"/>
      <c r="B273" s="9"/>
      <c r="C273" s="9"/>
      <c r="D273" s="12"/>
      <c r="E273" s="14">
        <f>IF(A273="","",MONTH(A273))</f>
      </c>
      <c r="F273" s="14">
        <f>IF(A273="","",YEAR(A273))</f>
      </c>
    </row>
    <row r="274" spans="1:6" x14ac:dyDescent="0.25">
      <c r="A274" s="11"/>
      <c r="B274" s="9"/>
      <c r="C274" s="9"/>
      <c r="D274" s="12"/>
      <c r="E274" s="14">
        <f>IF(A274="","",MONTH(A274))</f>
      </c>
      <c r="F274" s="14">
        <f>IF(A274="","",YEAR(A274))</f>
      </c>
    </row>
    <row r="275" spans="1:6" x14ac:dyDescent="0.25">
      <c r="A275" s="11"/>
      <c r="B275" s="9"/>
      <c r="C275" s="9"/>
      <c r="D275" s="12"/>
      <c r="E275" s="14">
        <f>IF(A275="","",MONTH(A275))</f>
      </c>
      <c r="F275" s="14">
        <f>IF(A275="","",YEAR(A275))</f>
      </c>
    </row>
    <row r="276" spans="1:6" x14ac:dyDescent="0.25">
      <c r="A276" s="11"/>
      <c r="B276" s="9"/>
      <c r="C276" s="9"/>
      <c r="D276" s="12"/>
      <c r="E276" s="14">
        <f>IF(A276="","",MONTH(A276))</f>
      </c>
      <c r="F276" s="14">
        <f>IF(A276="","",YEAR(A276))</f>
      </c>
    </row>
    <row r="277" spans="1:6" x14ac:dyDescent="0.25">
      <c r="A277" s="11"/>
      <c r="B277" s="9"/>
      <c r="C277" s="9"/>
      <c r="D277" s="12"/>
      <c r="E277" s="14">
        <f>IF(A277="","",MONTH(A277))</f>
      </c>
      <c r="F277" s="14">
        <f>IF(A277="","",YEAR(A277))</f>
      </c>
    </row>
    <row r="278" spans="1:6" x14ac:dyDescent="0.25">
      <c r="A278" s="11"/>
      <c r="B278" s="9"/>
      <c r="C278" s="9"/>
      <c r="D278" s="12"/>
      <c r="E278" s="14">
        <f>IF(A278="","",MONTH(A278))</f>
      </c>
      <c r="F278" s="14">
        <f>IF(A278="","",YEAR(A278))</f>
      </c>
    </row>
    <row r="279" spans="1:6" x14ac:dyDescent="0.25">
      <c r="A279" s="11"/>
      <c r="B279" s="9"/>
      <c r="C279" s="9"/>
      <c r="D279" s="12"/>
      <c r="E279" s="14">
        <f>IF(A279="","",MONTH(A279))</f>
      </c>
      <c r="F279" s="14">
        <f>IF(A279="","",YEAR(A279))</f>
      </c>
    </row>
    <row r="280" spans="1:6" x14ac:dyDescent="0.25">
      <c r="A280" s="11"/>
      <c r="B280" s="9"/>
      <c r="C280" s="9"/>
      <c r="D280" s="12"/>
      <c r="E280" s="14">
        <f>IF(A280="","",MONTH(A280))</f>
      </c>
      <c r="F280" s="14">
        <f>IF(A280="","",YEAR(A280))</f>
      </c>
    </row>
    <row r="281" spans="1:6" x14ac:dyDescent="0.25">
      <c r="A281" s="11"/>
      <c r="B281" s="9"/>
      <c r="C281" s="9"/>
      <c r="D281" s="12"/>
      <c r="E281" s="14">
        <f>IF(A281="","",MONTH(A281))</f>
      </c>
      <c r="F281" s="14">
        <f>IF(A281="","",YEAR(A281))</f>
      </c>
    </row>
    <row r="282" spans="1:6" x14ac:dyDescent="0.25">
      <c r="A282" s="11"/>
      <c r="B282" s="9"/>
      <c r="C282" s="9"/>
      <c r="D282" s="12"/>
      <c r="E282" s="14">
        <f>IF(A282="","",MONTH(A282))</f>
      </c>
      <c r="F282" s="14">
        <f>IF(A282="","",YEAR(A282))</f>
      </c>
    </row>
    <row r="283" spans="1:6" x14ac:dyDescent="0.25">
      <c r="A283" s="11"/>
      <c r="B283" s="9"/>
      <c r="C283" s="9"/>
      <c r="D283" s="12"/>
      <c r="E283" s="14">
        <f>IF(A283="","",MONTH(A283))</f>
      </c>
      <c r="F283" s="14">
        <f>IF(A283="","",YEAR(A283))</f>
      </c>
    </row>
    <row r="284" spans="1:6" x14ac:dyDescent="0.25">
      <c r="A284" s="11"/>
      <c r="B284" s="9"/>
      <c r="C284" s="9"/>
      <c r="D284" s="12"/>
      <c r="E284" s="14">
        <f>IF(A284="","",MONTH(A284))</f>
      </c>
      <c r="F284" s="14">
        <f>IF(A284="","",YEAR(A284))</f>
      </c>
    </row>
    <row r="285" spans="1:6" x14ac:dyDescent="0.25">
      <c r="A285" s="11"/>
      <c r="B285" s="9"/>
      <c r="C285" s="9"/>
      <c r="D285" s="12"/>
      <c r="E285" s="14">
        <f>IF(A285="","",MONTH(A285))</f>
      </c>
      <c r="F285" s="14">
        <f>IF(A285="","",YEAR(A285))</f>
      </c>
    </row>
    <row r="286" spans="1:6" x14ac:dyDescent="0.25">
      <c r="A286" s="11"/>
      <c r="B286" s="9"/>
      <c r="C286" s="9"/>
      <c r="D286" s="12"/>
      <c r="E286" s="14">
        <f>IF(A286="","",MONTH(A286))</f>
      </c>
      <c r="F286" s="14">
        <f>IF(A286="","",YEAR(A286))</f>
      </c>
    </row>
    <row r="287" spans="1:6" x14ac:dyDescent="0.25">
      <c r="A287" s="11"/>
      <c r="B287" s="9"/>
      <c r="C287" s="9"/>
      <c r="D287" s="12"/>
      <c r="E287" s="14">
        <f>IF(A287="","",MONTH(A287))</f>
      </c>
      <c r="F287" s="14">
        <f>IF(A287="","",YEAR(A287))</f>
      </c>
    </row>
    <row r="288" spans="1:6" x14ac:dyDescent="0.25">
      <c r="A288" s="11"/>
      <c r="B288" s="9"/>
      <c r="C288" s="9"/>
      <c r="D288" s="12"/>
      <c r="E288" s="14">
        <f>IF(A288="","",MONTH(A288))</f>
      </c>
      <c r="F288" s="14">
        <f>IF(A288="","",YEAR(A288))</f>
      </c>
    </row>
    <row r="289" spans="1:6" x14ac:dyDescent="0.25">
      <c r="A289" s="11"/>
      <c r="B289" s="9"/>
      <c r="C289" s="9"/>
      <c r="D289" s="12"/>
      <c r="E289" s="14">
        <f>IF(A289="","",MONTH(A289))</f>
      </c>
      <c r="F289" s="14">
        <f>IF(A289="","",YEAR(A289))</f>
      </c>
    </row>
    <row r="290" spans="1:6" x14ac:dyDescent="0.25">
      <c r="A290" s="11"/>
      <c r="B290" s="9"/>
      <c r="C290" s="9"/>
      <c r="D290" s="12"/>
      <c r="E290" s="14">
        <f>IF(A290="","",MONTH(A290))</f>
      </c>
      <c r="F290" s="14">
        <f>IF(A290="","",YEAR(A290))</f>
      </c>
    </row>
    <row r="291" spans="1:6" x14ac:dyDescent="0.25">
      <c r="A291" s="11"/>
      <c r="B291" s="9"/>
      <c r="C291" s="9"/>
      <c r="D291" s="12"/>
      <c r="E291" s="14">
        <f>IF(A291="","",MONTH(A291))</f>
      </c>
      <c r="F291" s="14">
        <f>IF(A291="","",YEAR(A291))</f>
      </c>
    </row>
    <row r="292" spans="1:6" x14ac:dyDescent="0.25">
      <c r="A292" s="11"/>
      <c r="B292" s="9"/>
      <c r="C292" s="9"/>
      <c r="D292" s="12"/>
      <c r="E292" s="14">
        <f>IF(A292="","",MONTH(A292))</f>
      </c>
      <c r="F292" s="14">
        <f>IF(A292="","",YEAR(A292))</f>
      </c>
    </row>
    <row r="293" spans="1:6" x14ac:dyDescent="0.25">
      <c r="A293" s="11"/>
      <c r="B293" s="9"/>
      <c r="C293" s="9"/>
      <c r="D293" s="12"/>
      <c r="E293" s="14">
        <f>IF(A293="","",MONTH(A293))</f>
      </c>
      <c r="F293" s="14">
        <f>IF(A293="","",YEAR(A293))</f>
      </c>
    </row>
    <row r="294" spans="1:6" x14ac:dyDescent="0.25">
      <c r="A294" s="11"/>
      <c r="B294" s="9"/>
      <c r="C294" s="9"/>
      <c r="D294" s="12"/>
      <c r="E294" s="14">
        <f>IF(A294="","",MONTH(A294))</f>
      </c>
      <c r="F294" s="14">
        <f>IF(A294="","",YEAR(A294))</f>
      </c>
    </row>
    <row r="295" spans="1:6" x14ac:dyDescent="0.25">
      <c r="A295" s="11"/>
      <c r="B295" s="9"/>
      <c r="C295" s="9"/>
      <c r="D295" s="12"/>
      <c r="E295" s="14">
        <f>IF(A295="","",MONTH(A295))</f>
      </c>
      <c r="F295" s="14">
        <f>IF(A295="","",YEAR(A295))</f>
      </c>
    </row>
    <row r="296" spans="1:6" x14ac:dyDescent="0.25">
      <c r="A296" s="11"/>
      <c r="B296" s="9"/>
      <c r="C296" s="9"/>
      <c r="D296" s="12"/>
      <c r="E296" s="14">
        <f>IF(A296="","",MONTH(A296))</f>
      </c>
      <c r="F296" s="14">
        <f>IF(A296="","",YEAR(A296))</f>
      </c>
    </row>
    <row r="297" spans="1:6" x14ac:dyDescent="0.25">
      <c r="A297" s="11"/>
      <c r="B297" s="9"/>
      <c r="C297" s="9"/>
      <c r="D297" s="12"/>
      <c r="E297" s="14">
        <f>IF(A297="","",MONTH(A297))</f>
      </c>
      <c r="F297" s="14">
        <f>IF(A297="","",YEAR(A297))</f>
      </c>
    </row>
    <row r="298" spans="1:6" x14ac:dyDescent="0.25">
      <c r="A298" s="11"/>
      <c r="B298" s="9"/>
      <c r="C298" s="9"/>
      <c r="D298" s="12"/>
      <c r="E298" s="14">
        <f>IF(A298="","",MONTH(A298))</f>
      </c>
      <c r="F298" s="14">
        <f>IF(A298="","",YEAR(A298))</f>
      </c>
    </row>
    <row r="299" spans="1:6" x14ac:dyDescent="0.25">
      <c r="A299" s="11"/>
      <c r="B299" s="9"/>
      <c r="C299" s="9"/>
      <c r="D299" s="12"/>
      <c r="E299" s="14">
        <f>IF(A299="","",MONTH(A299))</f>
      </c>
      <c r="F299" s="14">
        <f>IF(A299="","",YEAR(A299))</f>
      </c>
    </row>
    <row r="300" spans="1:6" x14ac:dyDescent="0.25">
      <c r="A300" s="11"/>
      <c r="B300" s="9"/>
      <c r="C300" s="9"/>
      <c r="D300" s="12"/>
      <c r="E300" s="14">
        <f>IF(A300="","",MONTH(A300))</f>
      </c>
      <c r="F300" s="14">
        <f>IF(A300="","",YEAR(A300))</f>
      </c>
    </row>
    <row r="301" spans="1:6" x14ac:dyDescent="0.25">
      <c r="A301" s="11"/>
      <c r="B301" s="9"/>
      <c r="C301" s="9"/>
      <c r="D301" s="12"/>
      <c r="E301" s="14">
        <f>IF(A301="","",MONTH(A301))</f>
      </c>
      <c r="F301" s="14">
        <f>IF(A301="","",YEAR(A301))</f>
      </c>
    </row>
  </sheetData>
  <dataValidations count="6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Settings!$C$2:$C$16</formula1>
    </dataValidation>
    <dataValidation type="list" allowBlank="1" showErrorMessage="1" errorTitle="Pick from the list" error="Choose a value from the drop-down (edit the lists on the Settings tab)." sqref="B2:B301">
      <formula1>Settings!$C$2:$C$16</formula1>
    </dataValidation>
    <dataValidation type="decimal" operator="greaterThanOrEqual" allowBlank="1" showErrorMessage="1" error="Enter a number (0 or more)." sqref="D10:D301">
      <formula1>0</formula1>
    </dataValidation>
    <dataValidation type="decimal" operator="greaterThanOrEqual" allowBlank="1" showErrorMessage="1" error="Enter a number (0 or more)." sqref="D2:D3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20"/>
  <sheetFormatPr defaultRowHeight="15" outlineLevelRow="0" outlineLevelCol="0" x14ac:dyDescent="55"/>
  <cols>
    <col min="1" max="2" width="8" customWidth="1"/>
    <col min="3" max="4" width="12" customWidth="1"/>
    <col min="5" max="5" width="13" customWidth="1"/>
    <col min="6" max="7" width="12" customWidth="1"/>
    <col min="8" max="8" width="3" customWidth="1"/>
    <col min="9" max="9" width="22" customWidth="1"/>
    <col min="10" max="10" width="8" customWidth="1"/>
    <col min="11" max="11" width="12" customWidth="1"/>
    <col min="12" max="12" width="15" customWidth="1"/>
    <col min="13" max="13" width="12" customWidth="1"/>
  </cols>
  <sheetData>
    <row r="1" spans="1:1" x14ac:dyDescent="0.25">
      <c r="A1" s="1">
        <f>"Vending route dashboard "&amp;Settings!F2</f>
      </c>
    </row>
    <row r="3" spans="1:13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I3" s="4" t="s">
        <v>23</v>
      </c>
      <c r="J3" s="4" t="s">
        <v>17</v>
      </c>
      <c r="K3" s="4" t="s">
        <v>18</v>
      </c>
      <c r="L3" s="4" t="s">
        <v>24</v>
      </c>
      <c r="M3" s="4" t="s">
        <v>25</v>
      </c>
    </row>
    <row r="4" spans="1:13" x14ac:dyDescent="0.25">
      <c r="A4" t="s">
        <v>26</v>
      </c>
      <c r="B4">
        <f>COUNTIFS(Collections!$J$2:$J$501,1,Collections!$K$2:$K$501,Settings!$F$2)</f>
      </c>
      <c r="C4" s="5">
        <f>SUMIFS(Collections!$G$2:$G$501,Collections!$J$2:$J$501,1,Collections!$K$2:$K$501,Settings!$F$2)</f>
      </c>
      <c r="D4" s="5">
        <f>SUMIFS(Collections!$H$2:$H$501,Collections!$J$2:$J$501,1,Collections!$K$2:$K$501,Settings!$F$2)</f>
      </c>
      <c r="E4" s="5">
        <f>SUMIFS(Collections!$E$2:$E$501,Collections!$J$2:$J$501,1,Collections!$K$2:$K$501,Settings!$F$2)+SUMIFS(Collections!$F$2:$F$501,Collections!$J$2:$J$501,1,Collections!$K$2:$K$501,Settings!$F$2)</f>
      </c>
      <c r="F4" s="5">
        <f>SUMIFS(Expenses!$D$2:$D$301,Expenses!$E$2:$E$301,1,Expenses!$F$2:$F$301,Settings!$F$2)</f>
      </c>
      <c r="G4" s="5">
        <f>C4-D4-E4-F4</f>
      </c>
      <c r="I4">
        <f>IF(Settings!A2="","",Settings!A2)</f>
      </c>
      <c r="J4">
        <f>IF(I4="","",COUNTIFS(Collections!$B$2:$B$501,I4,Collections!$K$2:$K$501,Settings!$F$2))</f>
      </c>
      <c r="K4" s="5">
        <f>IF(I4="","",SUMIFS(Collections!$G$2:$G$501,Collections!$B$2:$B$501,I4,Collections!$K$2:$K$501,Settings!$F$2))</f>
      </c>
      <c r="L4" s="5">
        <f>IF(I4="","",SUMIFS(Collections!$I$2:$I$501,Collections!$B$2:$B$501,I4,Collections!$K$2:$K$501,Settings!$F$2))</f>
      </c>
      <c r="M4" s="5">
        <f>IF(I4="","",IF(J4=0,0,L4/J4))</f>
      </c>
    </row>
    <row r="5" spans="1:13" x14ac:dyDescent="0.25">
      <c r="A5" t="s">
        <v>27</v>
      </c>
      <c r="B5">
        <f>COUNTIFS(Collections!$J$2:$J$501,2,Collections!$K$2:$K$501,Settings!$F$2)</f>
      </c>
      <c r="C5" s="5">
        <f>SUMIFS(Collections!$G$2:$G$501,Collections!$J$2:$J$501,2,Collections!$K$2:$K$501,Settings!$F$2)</f>
      </c>
      <c r="D5" s="5">
        <f>SUMIFS(Collections!$H$2:$H$501,Collections!$J$2:$J$501,2,Collections!$K$2:$K$501,Settings!$F$2)</f>
      </c>
      <c r="E5" s="5">
        <f>SUMIFS(Collections!$E$2:$E$501,Collections!$J$2:$J$501,2,Collections!$K$2:$K$501,Settings!$F$2)+SUMIFS(Collections!$F$2:$F$501,Collections!$J$2:$J$501,2,Collections!$K$2:$K$501,Settings!$F$2)</f>
      </c>
      <c r="F5" s="5">
        <f>SUMIFS(Expenses!$D$2:$D$301,Expenses!$E$2:$E$301,2,Expenses!$F$2:$F$301,Settings!$F$2)</f>
      </c>
      <c r="G5" s="5">
        <f>C5-D5-E5-F5</f>
      </c>
      <c r="I5">
        <f>IF(Settings!A3="","",Settings!A3)</f>
      </c>
      <c r="J5">
        <f>IF(I5="","",COUNTIFS(Collections!$B$2:$B$501,I5,Collections!$K$2:$K$501,Settings!$F$2))</f>
      </c>
      <c r="K5" s="5">
        <f>IF(I5="","",SUMIFS(Collections!$G$2:$G$501,Collections!$B$2:$B$501,I5,Collections!$K$2:$K$501,Settings!$F$2))</f>
      </c>
      <c r="L5" s="5">
        <f>IF(I5="","",SUMIFS(Collections!$I$2:$I$501,Collections!$B$2:$B$501,I5,Collections!$K$2:$K$501,Settings!$F$2))</f>
      </c>
      <c r="M5" s="5">
        <f>IF(I5="","",IF(J5=0,0,L5/J5))</f>
      </c>
    </row>
    <row r="6" spans="1:13" x14ac:dyDescent="0.25">
      <c r="A6" t="s">
        <v>28</v>
      </c>
      <c r="B6">
        <f>COUNTIFS(Collections!$J$2:$J$501,3,Collections!$K$2:$K$501,Settings!$F$2)</f>
      </c>
      <c r="C6" s="5">
        <f>SUMIFS(Collections!$G$2:$G$501,Collections!$J$2:$J$501,3,Collections!$K$2:$K$501,Settings!$F$2)</f>
      </c>
      <c r="D6" s="5">
        <f>SUMIFS(Collections!$H$2:$H$501,Collections!$J$2:$J$501,3,Collections!$K$2:$K$501,Settings!$F$2)</f>
      </c>
      <c r="E6" s="5">
        <f>SUMIFS(Collections!$E$2:$E$501,Collections!$J$2:$J$501,3,Collections!$K$2:$K$501,Settings!$F$2)+SUMIFS(Collections!$F$2:$F$501,Collections!$J$2:$J$501,3,Collections!$K$2:$K$501,Settings!$F$2)</f>
      </c>
      <c r="F6" s="5">
        <f>SUMIFS(Expenses!$D$2:$D$301,Expenses!$E$2:$E$301,3,Expenses!$F$2:$F$301,Settings!$F$2)</f>
      </c>
      <c r="G6" s="5">
        <f>C6-D6-E6-F6</f>
      </c>
      <c r="I6">
        <f>IF(Settings!A4="","",Settings!A4)</f>
      </c>
      <c r="J6">
        <f>IF(I6="","",COUNTIFS(Collections!$B$2:$B$501,I6,Collections!$K$2:$K$501,Settings!$F$2))</f>
      </c>
      <c r="K6" s="5">
        <f>IF(I6="","",SUMIFS(Collections!$G$2:$G$501,Collections!$B$2:$B$501,I6,Collections!$K$2:$K$501,Settings!$F$2))</f>
      </c>
      <c r="L6" s="5">
        <f>IF(I6="","",SUMIFS(Collections!$I$2:$I$501,Collections!$B$2:$B$501,I6,Collections!$K$2:$K$501,Settings!$F$2))</f>
      </c>
      <c r="M6" s="5">
        <f>IF(I6="","",IF(J6=0,0,L6/J6))</f>
      </c>
    </row>
    <row r="7" spans="1:13" x14ac:dyDescent="0.25">
      <c r="A7" t="s">
        <v>29</v>
      </c>
      <c r="B7">
        <f>COUNTIFS(Collections!$J$2:$J$501,4,Collections!$K$2:$K$501,Settings!$F$2)</f>
      </c>
      <c r="C7" s="5">
        <f>SUMIFS(Collections!$G$2:$G$501,Collections!$J$2:$J$501,4,Collections!$K$2:$K$501,Settings!$F$2)</f>
      </c>
      <c r="D7" s="5">
        <f>SUMIFS(Collections!$H$2:$H$501,Collections!$J$2:$J$501,4,Collections!$K$2:$K$501,Settings!$F$2)</f>
      </c>
      <c r="E7" s="5">
        <f>SUMIFS(Collections!$E$2:$E$501,Collections!$J$2:$J$501,4,Collections!$K$2:$K$501,Settings!$F$2)+SUMIFS(Collections!$F$2:$F$501,Collections!$J$2:$J$501,4,Collections!$K$2:$K$501,Settings!$F$2)</f>
      </c>
      <c r="F7" s="5">
        <f>SUMIFS(Expenses!$D$2:$D$301,Expenses!$E$2:$E$301,4,Expenses!$F$2:$F$301,Settings!$F$2)</f>
      </c>
      <c r="G7" s="5">
        <f>C7-D7-E7-F7</f>
      </c>
      <c r="I7">
        <f>IF(Settings!A5="","",Settings!A5)</f>
      </c>
      <c r="J7">
        <f>IF(I7="","",COUNTIFS(Collections!$B$2:$B$501,I7,Collections!$K$2:$K$501,Settings!$F$2))</f>
      </c>
      <c r="K7" s="5">
        <f>IF(I7="","",SUMIFS(Collections!$G$2:$G$501,Collections!$B$2:$B$501,I7,Collections!$K$2:$K$501,Settings!$F$2))</f>
      </c>
      <c r="L7" s="5">
        <f>IF(I7="","",SUMIFS(Collections!$I$2:$I$501,Collections!$B$2:$B$501,I7,Collections!$K$2:$K$501,Settings!$F$2))</f>
      </c>
      <c r="M7" s="5">
        <f>IF(I7="","",IF(J7=0,0,L7/J7))</f>
      </c>
    </row>
    <row r="8" spans="1:13" x14ac:dyDescent="0.25">
      <c r="A8" t="s">
        <v>30</v>
      </c>
      <c r="B8">
        <f>COUNTIFS(Collections!$J$2:$J$501,5,Collections!$K$2:$K$501,Settings!$F$2)</f>
      </c>
      <c r="C8" s="5">
        <f>SUMIFS(Collections!$G$2:$G$501,Collections!$J$2:$J$501,5,Collections!$K$2:$K$501,Settings!$F$2)</f>
      </c>
      <c r="D8" s="5">
        <f>SUMIFS(Collections!$H$2:$H$501,Collections!$J$2:$J$501,5,Collections!$K$2:$K$501,Settings!$F$2)</f>
      </c>
      <c r="E8" s="5">
        <f>SUMIFS(Collections!$E$2:$E$501,Collections!$J$2:$J$501,5,Collections!$K$2:$K$501,Settings!$F$2)+SUMIFS(Collections!$F$2:$F$501,Collections!$J$2:$J$501,5,Collections!$K$2:$K$501,Settings!$F$2)</f>
      </c>
      <c r="F8" s="5">
        <f>SUMIFS(Expenses!$D$2:$D$301,Expenses!$E$2:$E$301,5,Expenses!$F$2:$F$301,Settings!$F$2)</f>
      </c>
      <c r="G8" s="5">
        <f>C8-D8-E8-F8</f>
      </c>
      <c r="I8">
        <f>IF(Settings!A6="","",Settings!A6)</f>
      </c>
      <c r="J8">
        <f>IF(I8="","",COUNTIFS(Collections!$B$2:$B$501,I8,Collections!$K$2:$K$501,Settings!$F$2))</f>
      </c>
      <c r="K8" s="5">
        <f>IF(I8="","",SUMIFS(Collections!$G$2:$G$501,Collections!$B$2:$B$501,I8,Collections!$K$2:$K$501,Settings!$F$2))</f>
      </c>
      <c r="L8" s="5">
        <f>IF(I8="","",SUMIFS(Collections!$I$2:$I$501,Collections!$B$2:$B$501,I8,Collections!$K$2:$K$501,Settings!$F$2))</f>
      </c>
      <c r="M8" s="5">
        <f>IF(I8="","",IF(J8=0,0,L8/J8))</f>
      </c>
    </row>
    <row r="9" spans="1:13" x14ac:dyDescent="0.25">
      <c r="A9" t="s">
        <v>31</v>
      </c>
      <c r="B9">
        <f>COUNTIFS(Collections!$J$2:$J$501,6,Collections!$K$2:$K$501,Settings!$F$2)</f>
      </c>
      <c r="C9" s="5">
        <f>SUMIFS(Collections!$G$2:$G$501,Collections!$J$2:$J$501,6,Collections!$K$2:$K$501,Settings!$F$2)</f>
      </c>
      <c r="D9" s="5">
        <f>SUMIFS(Collections!$H$2:$H$501,Collections!$J$2:$J$501,6,Collections!$K$2:$K$501,Settings!$F$2)</f>
      </c>
      <c r="E9" s="5">
        <f>SUMIFS(Collections!$E$2:$E$501,Collections!$J$2:$J$501,6,Collections!$K$2:$K$501,Settings!$F$2)+SUMIFS(Collections!$F$2:$F$501,Collections!$J$2:$J$501,6,Collections!$K$2:$K$501,Settings!$F$2)</f>
      </c>
      <c r="F9" s="5">
        <f>SUMIFS(Expenses!$D$2:$D$301,Expenses!$E$2:$E$301,6,Expenses!$F$2:$F$301,Settings!$F$2)</f>
      </c>
      <c r="G9" s="5">
        <f>C9-D9-E9-F9</f>
      </c>
      <c r="I9">
        <f>IF(Settings!A7="","",Settings!A7)</f>
      </c>
      <c r="J9">
        <f>IF(I9="","",COUNTIFS(Collections!$B$2:$B$501,I9,Collections!$K$2:$K$501,Settings!$F$2))</f>
      </c>
      <c r="K9" s="5">
        <f>IF(I9="","",SUMIFS(Collections!$G$2:$G$501,Collections!$B$2:$B$501,I9,Collections!$K$2:$K$501,Settings!$F$2))</f>
      </c>
      <c r="L9" s="5">
        <f>IF(I9="","",SUMIFS(Collections!$I$2:$I$501,Collections!$B$2:$B$501,I9,Collections!$K$2:$K$501,Settings!$F$2))</f>
      </c>
      <c r="M9" s="5">
        <f>IF(I9="","",IF(J9=0,0,L9/J9))</f>
      </c>
    </row>
    <row r="10" spans="1:13" x14ac:dyDescent="0.25">
      <c r="A10" t="s">
        <v>32</v>
      </c>
      <c r="B10">
        <f>COUNTIFS(Collections!$J$2:$J$501,7,Collections!$K$2:$K$501,Settings!$F$2)</f>
      </c>
      <c r="C10" s="5">
        <f>SUMIFS(Collections!$G$2:$G$501,Collections!$J$2:$J$501,7,Collections!$K$2:$K$501,Settings!$F$2)</f>
      </c>
      <c r="D10" s="5">
        <f>SUMIFS(Collections!$H$2:$H$501,Collections!$J$2:$J$501,7,Collections!$K$2:$K$501,Settings!$F$2)</f>
      </c>
      <c r="E10" s="5">
        <f>SUMIFS(Collections!$E$2:$E$501,Collections!$J$2:$J$501,7,Collections!$K$2:$K$501,Settings!$F$2)+SUMIFS(Collections!$F$2:$F$501,Collections!$J$2:$J$501,7,Collections!$K$2:$K$501,Settings!$F$2)</f>
      </c>
      <c r="F10" s="5">
        <f>SUMIFS(Expenses!$D$2:$D$301,Expenses!$E$2:$E$301,7,Expenses!$F$2:$F$301,Settings!$F$2)</f>
      </c>
      <c r="G10" s="5">
        <f>C10-D10-E10-F10</f>
      </c>
      <c r="I10">
        <f>IF(Settings!A8="","",Settings!A8)</f>
      </c>
      <c r="J10">
        <f>IF(I10="","",COUNTIFS(Collections!$B$2:$B$501,I10,Collections!$K$2:$K$501,Settings!$F$2))</f>
      </c>
      <c r="K10" s="5">
        <f>IF(I10="","",SUMIFS(Collections!$G$2:$G$501,Collections!$B$2:$B$501,I10,Collections!$K$2:$K$501,Settings!$F$2))</f>
      </c>
      <c r="L10" s="5">
        <f>IF(I10="","",SUMIFS(Collections!$I$2:$I$501,Collections!$B$2:$B$501,I10,Collections!$K$2:$K$501,Settings!$F$2))</f>
      </c>
      <c r="M10" s="5">
        <f>IF(I10="","",IF(J10=0,0,L10/J10))</f>
      </c>
    </row>
    <row r="11" spans="1:13" x14ac:dyDescent="0.25">
      <c r="A11" t="s">
        <v>33</v>
      </c>
      <c r="B11">
        <f>COUNTIFS(Collections!$J$2:$J$501,8,Collections!$K$2:$K$501,Settings!$F$2)</f>
      </c>
      <c r="C11" s="5">
        <f>SUMIFS(Collections!$G$2:$G$501,Collections!$J$2:$J$501,8,Collections!$K$2:$K$501,Settings!$F$2)</f>
      </c>
      <c r="D11" s="5">
        <f>SUMIFS(Collections!$H$2:$H$501,Collections!$J$2:$J$501,8,Collections!$K$2:$K$501,Settings!$F$2)</f>
      </c>
      <c r="E11" s="5">
        <f>SUMIFS(Collections!$E$2:$E$501,Collections!$J$2:$J$501,8,Collections!$K$2:$K$501,Settings!$F$2)+SUMIFS(Collections!$F$2:$F$501,Collections!$J$2:$J$501,8,Collections!$K$2:$K$501,Settings!$F$2)</f>
      </c>
      <c r="F11" s="5">
        <f>SUMIFS(Expenses!$D$2:$D$301,Expenses!$E$2:$E$301,8,Expenses!$F$2:$F$301,Settings!$F$2)</f>
      </c>
      <c r="G11" s="5">
        <f>C11-D11-E11-F11</f>
      </c>
      <c r="I11">
        <f>IF(Settings!A9="","",Settings!A9)</f>
      </c>
      <c r="J11">
        <f>IF(I11="","",COUNTIFS(Collections!$B$2:$B$501,I11,Collections!$K$2:$K$501,Settings!$F$2))</f>
      </c>
      <c r="K11" s="5">
        <f>IF(I11="","",SUMIFS(Collections!$G$2:$G$501,Collections!$B$2:$B$501,I11,Collections!$K$2:$K$501,Settings!$F$2))</f>
      </c>
      <c r="L11" s="5">
        <f>IF(I11="","",SUMIFS(Collections!$I$2:$I$501,Collections!$B$2:$B$501,I11,Collections!$K$2:$K$501,Settings!$F$2))</f>
      </c>
      <c r="M11" s="5">
        <f>IF(I11="","",IF(J11=0,0,L11/J11))</f>
      </c>
    </row>
    <row r="12" spans="1:13" x14ac:dyDescent="0.25">
      <c r="A12" t="s">
        <v>34</v>
      </c>
      <c r="B12">
        <f>COUNTIFS(Collections!$J$2:$J$501,9,Collections!$K$2:$K$501,Settings!$F$2)</f>
      </c>
      <c r="C12" s="5">
        <f>SUMIFS(Collections!$G$2:$G$501,Collections!$J$2:$J$501,9,Collections!$K$2:$K$501,Settings!$F$2)</f>
      </c>
      <c r="D12" s="5">
        <f>SUMIFS(Collections!$H$2:$H$501,Collections!$J$2:$J$501,9,Collections!$K$2:$K$501,Settings!$F$2)</f>
      </c>
      <c r="E12" s="5">
        <f>SUMIFS(Collections!$E$2:$E$501,Collections!$J$2:$J$501,9,Collections!$K$2:$K$501,Settings!$F$2)+SUMIFS(Collections!$F$2:$F$501,Collections!$J$2:$J$501,9,Collections!$K$2:$K$501,Settings!$F$2)</f>
      </c>
      <c r="F12" s="5">
        <f>SUMIFS(Expenses!$D$2:$D$301,Expenses!$E$2:$E$301,9,Expenses!$F$2:$F$301,Settings!$F$2)</f>
      </c>
      <c r="G12" s="5">
        <f>C12-D12-E12-F12</f>
      </c>
      <c r="I12">
        <f>IF(Settings!A10="","",Settings!A10)</f>
      </c>
      <c r="J12">
        <f>IF(I12="","",COUNTIFS(Collections!$B$2:$B$501,I12,Collections!$K$2:$K$501,Settings!$F$2))</f>
      </c>
      <c r="K12" s="5">
        <f>IF(I12="","",SUMIFS(Collections!$G$2:$G$501,Collections!$B$2:$B$501,I12,Collections!$K$2:$K$501,Settings!$F$2))</f>
      </c>
      <c r="L12" s="5">
        <f>IF(I12="","",SUMIFS(Collections!$I$2:$I$501,Collections!$B$2:$B$501,I12,Collections!$K$2:$K$501,Settings!$F$2))</f>
      </c>
      <c r="M12" s="5">
        <f>IF(I12="","",IF(J12=0,0,L12/J12))</f>
      </c>
    </row>
    <row r="13" spans="1:13" x14ac:dyDescent="0.25">
      <c r="A13" t="s">
        <v>35</v>
      </c>
      <c r="B13">
        <f>COUNTIFS(Collections!$J$2:$J$501,10,Collections!$K$2:$K$501,Settings!$F$2)</f>
      </c>
      <c r="C13" s="5">
        <f>SUMIFS(Collections!$G$2:$G$501,Collections!$J$2:$J$501,10,Collections!$K$2:$K$501,Settings!$F$2)</f>
      </c>
      <c r="D13" s="5">
        <f>SUMIFS(Collections!$H$2:$H$501,Collections!$J$2:$J$501,10,Collections!$K$2:$K$501,Settings!$F$2)</f>
      </c>
      <c r="E13" s="5">
        <f>SUMIFS(Collections!$E$2:$E$501,Collections!$J$2:$J$501,10,Collections!$K$2:$K$501,Settings!$F$2)+SUMIFS(Collections!$F$2:$F$501,Collections!$J$2:$J$501,10,Collections!$K$2:$K$501,Settings!$F$2)</f>
      </c>
      <c r="F13" s="5">
        <f>SUMIFS(Expenses!$D$2:$D$301,Expenses!$E$2:$E$301,10,Expenses!$F$2:$F$301,Settings!$F$2)</f>
      </c>
      <c r="G13" s="5">
        <f>C13-D13-E13-F13</f>
      </c>
      <c r="I13">
        <f>IF(Settings!A11="","",Settings!A11)</f>
      </c>
      <c r="J13">
        <f>IF(I13="","",COUNTIFS(Collections!$B$2:$B$501,I13,Collections!$K$2:$K$501,Settings!$F$2))</f>
      </c>
      <c r="K13" s="5">
        <f>IF(I13="","",SUMIFS(Collections!$G$2:$G$501,Collections!$B$2:$B$501,I13,Collections!$K$2:$K$501,Settings!$F$2))</f>
      </c>
      <c r="L13" s="5">
        <f>IF(I13="","",SUMIFS(Collections!$I$2:$I$501,Collections!$B$2:$B$501,I13,Collections!$K$2:$K$501,Settings!$F$2))</f>
      </c>
      <c r="M13" s="5">
        <f>IF(I13="","",IF(J13=0,0,L13/J13))</f>
      </c>
    </row>
    <row r="14" spans="1:13" x14ac:dyDescent="0.25">
      <c r="A14" t="s">
        <v>36</v>
      </c>
      <c r="B14">
        <f>COUNTIFS(Collections!$J$2:$J$501,11,Collections!$K$2:$K$501,Settings!$F$2)</f>
      </c>
      <c r="C14" s="5">
        <f>SUMIFS(Collections!$G$2:$G$501,Collections!$J$2:$J$501,11,Collections!$K$2:$K$501,Settings!$F$2)</f>
      </c>
      <c r="D14" s="5">
        <f>SUMIFS(Collections!$H$2:$H$501,Collections!$J$2:$J$501,11,Collections!$K$2:$K$501,Settings!$F$2)</f>
      </c>
      <c r="E14" s="5">
        <f>SUMIFS(Collections!$E$2:$E$501,Collections!$J$2:$J$501,11,Collections!$K$2:$K$501,Settings!$F$2)+SUMIFS(Collections!$F$2:$F$501,Collections!$J$2:$J$501,11,Collections!$K$2:$K$501,Settings!$F$2)</f>
      </c>
      <c r="F14" s="5">
        <f>SUMIFS(Expenses!$D$2:$D$301,Expenses!$E$2:$E$301,11,Expenses!$F$2:$F$301,Settings!$F$2)</f>
      </c>
      <c r="G14" s="5">
        <f>C14-D14-E14-F14</f>
      </c>
      <c r="I14">
        <f>IF(Settings!A12="","",Settings!A12)</f>
      </c>
      <c r="J14">
        <f>IF(I14="","",COUNTIFS(Collections!$B$2:$B$501,I14,Collections!$K$2:$K$501,Settings!$F$2))</f>
      </c>
      <c r="K14" s="5">
        <f>IF(I14="","",SUMIFS(Collections!$G$2:$G$501,Collections!$B$2:$B$501,I14,Collections!$K$2:$K$501,Settings!$F$2))</f>
      </c>
      <c r="L14" s="5">
        <f>IF(I14="","",SUMIFS(Collections!$I$2:$I$501,Collections!$B$2:$B$501,I14,Collections!$K$2:$K$501,Settings!$F$2))</f>
      </c>
      <c r="M14" s="5">
        <f>IF(I14="","",IF(J14=0,0,L14/J14))</f>
      </c>
    </row>
    <row r="15" spans="1:13" x14ac:dyDescent="0.25">
      <c r="A15" t="s">
        <v>37</v>
      </c>
      <c r="B15">
        <f>COUNTIFS(Collections!$J$2:$J$501,12,Collections!$K$2:$K$501,Settings!$F$2)</f>
      </c>
      <c r="C15" s="5">
        <f>SUMIFS(Collections!$G$2:$G$501,Collections!$J$2:$J$501,12,Collections!$K$2:$K$501,Settings!$F$2)</f>
      </c>
      <c r="D15" s="5">
        <f>SUMIFS(Collections!$H$2:$H$501,Collections!$J$2:$J$501,12,Collections!$K$2:$K$501,Settings!$F$2)</f>
      </c>
      <c r="E15" s="5">
        <f>SUMIFS(Collections!$E$2:$E$501,Collections!$J$2:$J$501,12,Collections!$K$2:$K$501,Settings!$F$2)+SUMIFS(Collections!$F$2:$F$501,Collections!$J$2:$J$501,12,Collections!$K$2:$K$501,Settings!$F$2)</f>
      </c>
      <c r="F15" s="5">
        <f>SUMIFS(Expenses!$D$2:$D$301,Expenses!$E$2:$E$301,12,Expenses!$F$2:$F$301,Settings!$F$2)</f>
      </c>
      <c r="G15" s="5">
        <f>C15-D15-E15-F15</f>
      </c>
      <c r="I15">
        <f>IF(Settings!A13="","",Settings!A13)</f>
      </c>
      <c r="J15">
        <f>IF(I15="","",COUNTIFS(Collections!$B$2:$B$501,I15,Collections!$K$2:$K$501,Settings!$F$2))</f>
      </c>
      <c r="K15" s="5">
        <f>IF(I15="","",SUMIFS(Collections!$G$2:$G$501,Collections!$B$2:$B$501,I15,Collections!$K$2:$K$501,Settings!$F$2))</f>
      </c>
      <c r="L15" s="5">
        <f>IF(I15="","",SUMIFS(Collections!$I$2:$I$501,Collections!$B$2:$B$501,I15,Collections!$K$2:$K$501,Settings!$F$2))</f>
      </c>
      <c r="M15" s="5">
        <f>IF(I15="","",IF(J15=0,0,L15/J15))</f>
      </c>
    </row>
    <row r="16" spans="1:13" x14ac:dyDescent="0.25">
      <c r="A16" s="6" t="s">
        <v>38</v>
      </c>
      <c r="B16" s="6">
        <f>SUM(B4:B15)</f>
      </c>
      <c r="C16" s="7">
        <f>SUM(C4:C15)</f>
      </c>
      <c r="D16" s="7">
        <f>SUM(D4:D15)</f>
      </c>
      <c r="E16" s="7">
        <f>SUM(E4:E15)</f>
      </c>
      <c r="F16" s="7">
        <f>SUM(F4:F15)</f>
      </c>
      <c r="G16" s="7">
        <f>SUM(G4:G15)</f>
      </c>
      <c r="I16">
        <f>IF(Settings!A14="","",Settings!A14)</f>
      </c>
      <c r="J16">
        <f>IF(I16="","",COUNTIFS(Collections!$B$2:$B$501,I16,Collections!$K$2:$K$501,Settings!$F$2))</f>
      </c>
      <c r="K16" s="5">
        <f>IF(I16="","",SUMIFS(Collections!$G$2:$G$501,Collections!$B$2:$B$501,I16,Collections!$K$2:$K$501,Settings!$F$2))</f>
      </c>
      <c r="L16" s="5">
        <f>IF(I16="","",SUMIFS(Collections!$I$2:$I$501,Collections!$B$2:$B$501,I16,Collections!$K$2:$K$501,Settings!$F$2))</f>
      </c>
      <c r="M16" s="5">
        <f>IF(I16="","",IF(J16=0,0,L16/J16))</f>
      </c>
    </row>
    <row r="17" spans="9:13" x14ac:dyDescent="0.25">
      <c r="I17">
        <f>IF(Settings!A15="","",Settings!A15)</f>
      </c>
      <c r="J17">
        <f>IF(I17="","",COUNTIFS(Collections!$B$2:$B$501,I17,Collections!$K$2:$K$501,Settings!$F$2))</f>
      </c>
      <c r="K17" s="5">
        <f>IF(I17="","",SUMIFS(Collections!$G$2:$G$501,Collections!$B$2:$B$501,I17,Collections!$K$2:$K$501,Settings!$F$2))</f>
      </c>
      <c r="L17" s="5">
        <f>IF(I17="","",SUMIFS(Collections!$I$2:$I$501,Collections!$B$2:$B$501,I17,Collections!$K$2:$K$501,Settings!$F$2))</f>
      </c>
      <c r="M17" s="5">
        <f>IF(I17="","",IF(J17=0,0,L17/J17))</f>
      </c>
    </row>
    <row r="18" spans="9:13" x14ac:dyDescent="0.25">
      <c r="I18">
        <f>IF(Settings!A16="","",Settings!A16)</f>
      </c>
      <c r="J18">
        <f>IF(I18="","",COUNTIFS(Collections!$B$2:$B$501,I18,Collections!$K$2:$K$501,Settings!$F$2))</f>
      </c>
      <c r="K18" s="5">
        <f>IF(I18="","",SUMIFS(Collections!$G$2:$G$501,Collections!$B$2:$B$501,I18,Collections!$K$2:$K$501,Settings!$F$2))</f>
      </c>
      <c r="L18" s="5">
        <f>IF(I18="","",SUMIFS(Collections!$I$2:$I$501,Collections!$B$2:$B$501,I18,Collections!$K$2:$K$501,Settings!$F$2))</f>
      </c>
      <c r="M18" s="5">
        <f>IF(I18="","",IF(J18=0,0,L18/J18))</f>
      </c>
    </row>
    <row r="20" spans="9:12" x14ac:dyDescent="0.25">
      <c r="I20" s="6" t="s">
        <v>39</v>
      </c>
      <c r="J20" s="6">
        <f>SUM(J4:J18)</f>
      </c>
      <c r="K20" s="7">
        <f>SUM(K4:K18)</f>
      </c>
      <c r="L20" s="7">
        <f>SUM(L4:L18)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Collections</vt:lpstr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2026-11-03T00:00:00Z</dcterms:created>
  <dcterms:modified xsi:type="dcterms:W3CDTF">2026-11-03T08:48:35Z</dcterms:modified>
</cp:coreProperties>
</file>